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15" windowWidth="17070" windowHeight="10035" activeTab="0"/>
  </bookViews>
  <sheets>
    <sheet name="PC-Version" sheetId="1" r:id="rId1"/>
  </sheets>
  <definedNames>
    <definedName name="_xlnm.Print_Area" localSheetId="0">'PC-Version'!$A$1:$BE$105</definedName>
  </definedNames>
  <calcPr fullCalcOnLoad="1"/>
</workbook>
</file>

<file path=xl/sharedStrings.xml><?xml version="1.0" encoding="utf-8"?>
<sst xmlns="http://schemas.openxmlformats.org/spreadsheetml/2006/main" count="205" uniqueCount="75">
  <si>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</si>
  <si>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</si>
  <si>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</si>
  <si>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</si>
  <si>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</si>
  <si>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</si>
  <si>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</si>
  <si>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</si>
  <si>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</si>
  <si>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</si>
  <si>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</si>
  <si>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</si>
  <si>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</si>
  <si>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</si>
  <si>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</si>
  <si>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</si>
  <si>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</si>
  <si>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</si>
  <si>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</si>
  <si>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</si>
  <si>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</si>
  <si>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</si>
  <si>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</si>
  <si>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</si>
  <si>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</si>
  <si>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</si>
  <si>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</si>
  <si>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</si>
  <si>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</si>
  <si>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</si>
  <si>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</si>
  <si>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</si>
  <si>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</si>
  <si>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</si>
  <si>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</si>
  <si>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</si>
  <si>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</si>
  <si>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</si>
  <si>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</si>
  <si>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</si>
  <si>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</si>
  <si>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</si>
  <si>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</si>
  <si>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</si>
  <si>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</si>
  <si>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</si>
  <si>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</si>
  <si>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</si>
  <si>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</si>
  <si>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1. Kleines Halbfinale</t>
  </si>
  <si>
    <t>2. Kleines Halbfinale</t>
  </si>
  <si>
    <t>3. Gruppe A</t>
  </si>
  <si>
    <t>4. Gruppe B</t>
  </si>
  <si>
    <t>3. Gruppe B</t>
  </si>
  <si>
    <t>4. Gruppe A</t>
  </si>
  <si>
    <t>Spiel um Platz 7 und 8</t>
  </si>
  <si>
    <t>Spiel um Platz 5 und 6</t>
  </si>
  <si>
    <t>Verlierer Spiel 15</t>
  </si>
  <si>
    <t>Verlierer Spiel 16</t>
  </si>
  <si>
    <t>Sieger Spiel 15</t>
  </si>
  <si>
    <t>Sieger Spiel 16</t>
  </si>
  <si>
    <t>SV Haslach</t>
  </si>
  <si>
    <t>im Stadion Rembrechtser Strasse</t>
  </si>
  <si>
    <r>
      <t xml:space="preserve">Fußball Feldturnier für - </t>
    </r>
    <r>
      <rPr>
        <b/>
        <sz val="12"/>
        <rFont val="Arial"/>
        <family val="2"/>
      </rPr>
      <t>C-Juniorinnen</t>
    </r>
    <r>
      <rPr>
        <sz val="12"/>
        <rFont val="Arial"/>
        <family val="2"/>
      </rPr>
      <t xml:space="preserve"> - Mannschaften</t>
    </r>
  </si>
  <si>
    <t>Samstag</t>
  </si>
  <si>
    <t>Platz</t>
  </si>
  <si>
    <t xml:space="preserve">                                  GIRLS CUP 2015</t>
  </si>
  <si>
    <t>SV Haslach 9er</t>
  </si>
  <si>
    <t>SC Unterzeil-Reichenhofen 9er</t>
  </si>
  <si>
    <t>FC Lindenberg 9er</t>
  </si>
  <si>
    <t>FC Blau-Weiß Bellamont 7er</t>
  </si>
  <si>
    <t>SV Bergatreute 9er</t>
  </si>
  <si>
    <t>SG Dietmanns/Hauerz 9er</t>
  </si>
  <si>
    <t>FV Bad Schussenried 7er</t>
  </si>
  <si>
    <t>SGM Fronreute-Baindt 9er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</si>
</sst>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2" fillId="35" borderId="36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vertical="center"/>
    </xf>
    <xf numFmtId="0" fontId="2" fillId="35" borderId="39" xfId="0" applyFont="1" applyFill="1" applyBorder="1" applyAlignment="1">
      <alignment vertical="center"/>
    </xf>
    <xf numFmtId="0" fontId="7" fillId="35" borderId="3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5" borderId="39" xfId="0" applyFont="1" applyFill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sport2000.de/" TargetMode="External" /><Relationship Id="rId3" Type="http://schemas.openxmlformats.org/officeDocument/2006/relationships/hyperlink" Target="http://www.sport2000.de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www.sport2000.de/" TargetMode="External" /><Relationship Id="rId6" Type="http://schemas.openxmlformats.org/officeDocument/2006/relationships/hyperlink" Target="http://www.sport2000.de/" TargetMode="External" /><Relationship Id="rId7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171450</xdr:rowOff>
    </xdr:from>
    <xdr:to>
      <xdr:col>5</xdr:col>
      <xdr:colOff>104775</xdr:colOff>
      <xdr:row>3</xdr:row>
      <xdr:rowOff>38100</xdr:rowOff>
    </xdr:to>
    <xdr:pic>
      <xdr:nvPicPr>
        <xdr:cNvPr id="1" name="Grafik 5" descr="Sport2000-Mitglie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28575</xdr:rowOff>
    </xdr:from>
    <xdr:to>
      <xdr:col>22</xdr:col>
      <xdr:colOff>57150</xdr:colOff>
      <xdr:row>3</xdr:row>
      <xdr:rowOff>276225</xdr:rowOff>
    </xdr:to>
    <xdr:pic>
      <xdr:nvPicPr>
        <xdr:cNvPr id="2" name="Grafik 6" descr="http://www.sport-roman.de/media/logo_haendler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71525"/>
          <a:ext cx="2562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219075</xdr:rowOff>
    </xdr:from>
    <xdr:to>
      <xdr:col>5</xdr:col>
      <xdr:colOff>66675</xdr:colOff>
      <xdr:row>54</xdr:row>
      <xdr:rowOff>76200</xdr:rowOff>
    </xdr:to>
    <xdr:pic>
      <xdr:nvPicPr>
        <xdr:cNvPr id="3" name="Grafik 7" descr="Sport2000-Mitglied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48950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57150</xdr:rowOff>
    </xdr:from>
    <xdr:to>
      <xdr:col>21</xdr:col>
      <xdr:colOff>47625</xdr:colOff>
      <xdr:row>54</xdr:row>
      <xdr:rowOff>304800</xdr:rowOff>
    </xdr:to>
    <xdr:pic>
      <xdr:nvPicPr>
        <xdr:cNvPr id="4" name="Grafik 8" descr="http://www.sport-roman.de/media/logo_haendler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134725"/>
          <a:ext cx="2447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57150</xdr:colOff>
      <xdr:row>42</xdr:row>
      <xdr:rowOff>9525</xdr:rowOff>
    </xdr:from>
    <xdr:to>
      <xdr:col>53</xdr:col>
      <xdr:colOff>28575</xdr:colOff>
      <xdr:row>45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838200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C103"/>
  <sheetViews>
    <sheetView showGridLines="0" tabSelected="1" zoomScale="140" zoomScaleNormal="140" zoomScalePageLayoutView="0" workbookViewId="0" topLeftCell="A4">
      <selection activeCell="AG20" sqref="AG20"/>
    </sheetView>
  </sheetViews>
  <sheetFormatPr defaultColWidth="1.7109375" defaultRowHeight="12.75"/>
  <cols>
    <col min="1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46" t="s">
        <v>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18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/>
      <c r="AR3"/>
      <c r="AS3"/>
      <c r="AT3" s="84"/>
      <c r="AU3" s="85"/>
      <c r="AV3" s="85"/>
      <c r="AW3" s="85"/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24.75" customHeight="1">
      <c r="A4" s="236" t="s">
        <v>66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/>
      <c r="AR4"/>
      <c r="AS4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1:116" s="2" customFormat="1" ht="15" customHeight="1">
      <c r="A5" s="241" t="s">
        <v>63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/>
      <c r="AR5"/>
      <c r="AS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2:116" s="2" customFormat="1" ht="17.25" customHeight="1">
      <c r="L6" s="3" t="s">
        <v>0</v>
      </c>
      <c r="M6" s="179" t="s">
        <v>64</v>
      </c>
      <c r="N6" s="180"/>
      <c r="O6" s="180"/>
      <c r="P6" s="180"/>
      <c r="Q6" s="180"/>
      <c r="R6" s="180"/>
      <c r="S6" s="180"/>
      <c r="T6" s="180"/>
      <c r="U6" s="2" t="s">
        <v>1</v>
      </c>
      <c r="Y6" s="181">
        <v>42259</v>
      </c>
      <c r="Z6" s="181"/>
      <c r="AA6" s="181"/>
      <c r="AB6" s="181"/>
      <c r="AC6" s="181"/>
      <c r="AD6" s="181"/>
      <c r="AE6" s="181"/>
      <c r="AF6" s="181"/>
      <c r="AQ6"/>
      <c r="AR6"/>
      <c r="AS6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86" t="s">
        <v>62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Q8"/>
      <c r="AR8"/>
      <c r="AS8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2</v>
      </c>
      <c r="H10" s="149">
        <v>0.5625</v>
      </c>
      <c r="I10" s="149"/>
      <c r="J10" s="149"/>
      <c r="K10" s="149"/>
      <c r="L10" s="149"/>
      <c r="M10" s="32" t="s">
        <v>3</v>
      </c>
      <c r="T10" s="31" t="s">
        <v>4</v>
      </c>
      <c r="U10" s="150">
        <v>1</v>
      </c>
      <c r="V10" s="150"/>
      <c r="W10" s="33" t="s">
        <v>37</v>
      </c>
      <c r="X10" s="151">
        <v>0.009722222222222222</v>
      </c>
      <c r="Y10" s="151"/>
      <c r="Z10" s="151"/>
      <c r="AA10" s="151"/>
      <c r="AB10" s="151"/>
      <c r="AC10" s="32" t="s">
        <v>5</v>
      </c>
      <c r="AK10" s="31" t="s">
        <v>6</v>
      </c>
      <c r="AL10" s="151">
        <v>0.001388888888888889</v>
      </c>
      <c r="AM10" s="151"/>
      <c r="AN10" s="151"/>
      <c r="AO10" s="151"/>
      <c r="AP10" s="151"/>
      <c r="AQ10" s="32" t="s">
        <v>5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82" t="s">
        <v>12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  <c r="Z15" s="185"/>
      <c r="AE15" s="182" t="s">
        <v>13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4"/>
      <c r="BC15" s="185"/>
    </row>
    <row r="16" spans="2:55" ht="15">
      <c r="B16" s="194" t="s">
        <v>8</v>
      </c>
      <c r="C16" s="195"/>
      <c r="D16" s="177" t="s">
        <v>67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1"/>
      <c r="Z16" s="172"/>
      <c r="AE16" s="194" t="s">
        <v>8</v>
      </c>
      <c r="AF16" s="195"/>
      <c r="AG16" s="177" t="s">
        <v>71</v>
      </c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1"/>
      <c r="BC16" s="172"/>
    </row>
    <row r="17" spans="2:55" ht="15">
      <c r="B17" s="194" t="s">
        <v>9</v>
      </c>
      <c r="C17" s="195"/>
      <c r="D17" s="177" t="s">
        <v>68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1"/>
      <c r="Z17" s="172"/>
      <c r="AE17" s="194" t="s">
        <v>9</v>
      </c>
      <c r="AF17" s="195"/>
      <c r="AG17" s="177" t="s">
        <v>72</v>
      </c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1"/>
      <c r="BC17" s="172"/>
    </row>
    <row r="18" spans="2:55" ht="15">
      <c r="B18" s="194" t="s">
        <v>10</v>
      </c>
      <c r="C18" s="195"/>
      <c r="D18" s="177" t="s">
        <v>69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1"/>
      <c r="Z18" s="172"/>
      <c r="AE18" s="194" t="s">
        <v>10</v>
      </c>
      <c r="AF18" s="195"/>
      <c r="AG18" s="177" t="s">
        <v>73</v>
      </c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1"/>
      <c r="BC18" s="172"/>
    </row>
    <row r="19" spans="2:55" ht="15.75" thickBot="1">
      <c r="B19" s="196" t="s">
        <v>11</v>
      </c>
      <c r="C19" s="197"/>
      <c r="D19" s="173" t="s">
        <v>70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5"/>
      <c r="Z19" s="176"/>
      <c r="AE19" s="196" t="s">
        <v>11</v>
      </c>
      <c r="AF19" s="197"/>
      <c r="AG19" s="173" t="s">
        <v>74</v>
      </c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5"/>
      <c r="BC19" s="176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03" t="s">
        <v>14</v>
      </c>
      <c r="C23" s="204"/>
      <c r="D23" s="198" t="s">
        <v>65</v>
      </c>
      <c r="E23" s="199"/>
      <c r="F23" s="205"/>
      <c r="G23" s="198" t="s">
        <v>15</v>
      </c>
      <c r="H23" s="199"/>
      <c r="I23" s="205"/>
      <c r="J23" s="198" t="s">
        <v>17</v>
      </c>
      <c r="K23" s="199"/>
      <c r="L23" s="199"/>
      <c r="M23" s="199"/>
      <c r="N23" s="205"/>
      <c r="O23" s="198" t="s">
        <v>18</v>
      </c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08" t="s">
        <v>21</v>
      </c>
      <c r="AX23" s="199"/>
      <c r="AY23" s="199"/>
      <c r="AZ23" s="199"/>
      <c r="BA23" s="199"/>
      <c r="BB23" s="206"/>
      <c r="BC23" s="207"/>
      <c r="BD23" s="27"/>
      <c r="BE23" s="15"/>
      <c r="BF23" s="59" t="s">
        <v>28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201">
        <v>1</v>
      </c>
      <c r="C24" s="202"/>
      <c r="D24" s="202">
        <v>1</v>
      </c>
      <c r="E24" s="202"/>
      <c r="F24" s="202"/>
      <c r="G24" s="202" t="s">
        <v>16</v>
      </c>
      <c r="H24" s="202"/>
      <c r="I24" s="202"/>
      <c r="J24" s="156">
        <f>$H$10</f>
        <v>0.5625</v>
      </c>
      <c r="K24" s="156"/>
      <c r="L24" s="156"/>
      <c r="M24" s="156"/>
      <c r="N24" s="157"/>
      <c r="O24" s="154" t="str">
        <f>D16</f>
        <v>SV Haslach 9er</v>
      </c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6" t="s">
        <v>20</v>
      </c>
      <c r="AF24" s="155" t="str">
        <f>D19</f>
        <v>FC Blau-Weiß Bellamont 7er</v>
      </c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200"/>
      <c r="AW24" s="166"/>
      <c r="AX24" s="167"/>
      <c r="AY24" s="6" t="s">
        <v>19</v>
      </c>
      <c r="AZ24" s="167"/>
      <c r="BA24" s="168"/>
      <c r="BB24" s="164"/>
      <c r="BC24" s="165"/>
      <c r="BE24" s="15"/>
      <c r="BF24" s="64" t="str">
        <f>IF(ISBLANK(AW24),"0",IF(AW24&gt;AZ24,3,IF(AW24=AZ24,1,0)))</f>
        <v>0</v>
      </c>
      <c r="BG24" s="64" t="s">
        <v>19</v>
      </c>
      <c r="BH24" s="64" t="str">
        <f>IF(ISBLANK(AZ24),"0",IF(AZ24&gt;AW24,3,IF(AZ24=AW24,1,0)))</f>
        <v>0</v>
      </c>
      <c r="BI24" s="61"/>
      <c r="BJ24" s="61"/>
      <c r="BK24" s="61"/>
      <c r="BL24" s="61"/>
      <c r="BM24" s="65" t="str">
        <f>$D$19</f>
        <v>FC Blau-Weiß Bellamont 7er</v>
      </c>
      <c r="BN24" s="66">
        <f>COUNT($AZ$24,$AW$29,$AZ$33)</f>
        <v>0</v>
      </c>
      <c r="BO24" s="66">
        <f>SUM($BH$24+$BF$29+$BH$33)</f>
        <v>0</v>
      </c>
      <c r="BP24" s="66">
        <f>SUM($AZ$24+$AW$29+$AZ$33)</f>
        <v>0</v>
      </c>
      <c r="BQ24" s="67" t="s">
        <v>19</v>
      </c>
      <c r="BR24" s="66">
        <f>SUM($AW$24+$AZ$29+$AW$33)</f>
        <v>0</v>
      </c>
      <c r="BS24" s="68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87">
        <v>2</v>
      </c>
      <c r="C25" s="188"/>
      <c r="D25" s="188">
        <v>2</v>
      </c>
      <c r="E25" s="188"/>
      <c r="F25" s="188"/>
      <c r="G25" s="188" t="s">
        <v>16</v>
      </c>
      <c r="H25" s="188"/>
      <c r="I25" s="188"/>
      <c r="J25" s="192">
        <f>J24</f>
        <v>0.5625</v>
      </c>
      <c r="K25" s="192"/>
      <c r="L25" s="192"/>
      <c r="M25" s="192"/>
      <c r="N25" s="193"/>
      <c r="O25" s="189" t="str">
        <f>D18</f>
        <v>FC Lindenberg 9er</v>
      </c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7" t="s">
        <v>20</v>
      </c>
      <c r="AF25" s="190" t="str">
        <f>D17</f>
        <v>SC Unterzeil-Reichenhofen 9er</v>
      </c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1"/>
      <c r="AW25" s="169"/>
      <c r="AX25" s="170"/>
      <c r="AY25" s="7" t="s">
        <v>19</v>
      </c>
      <c r="AZ25" s="170"/>
      <c r="BA25" s="209"/>
      <c r="BB25" s="210"/>
      <c r="BC25" s="211"/>
      <c r="BD25" s="27"/>
      <c r="BE25" s="15"/>
      <c r="BF25" s="64" t="str">
        <f aca="true" t="shared" si="0" ref="BF25:BF35">IF(ISBLANK(AW25),"0",IF(AW25&gt;AZ25,3,IF(AW25=AZ25,1,0)))</f>
        <v>0</v>
      </c>
      <c r="BG25" s="64" t="s">
        <v>19</v>
      </c>
      <c r="BH25" s="64" t="str">
        <f aca="true" t="shared" si="1" ref="BH25:BH35">IF(ISBLANK(AZ25),"0",IF(AZ25&gt;AW25,3,IF(AZ25=AW25,1,0)))</f>
        <v>0</v>
      </c>
      <c r="BI25" s="61"/>
      <c r="BJ25" s="61"/>
      <c r="BK25" s="61"/>
      <c r="BL25" s="61"/>
      <c r="BM25" s="65" t="str">
        <f>$D$16</f>
        <v>SV Haslach 9er</v>
      </c>
      <c r="BN25" s="66">
        <f>COUNT($AW$24,$AZ$28,$AZ$32)</f>
        <v>0</v>
      </c>
      <c r="BO25" s="66">
        <f>SUM($BF$24+$BH$28+$BH$32)</f>
        <v>0</v>
      </c>
      <c r="BP25" s="66">
        <f>SUM($AW$24+$AZ$28+$AZ$32)</f>
        <v>0</v>
      </c>
      <c r="BQ25" s="67" t="s">
        <v>19</v>
      </c>
      <c r="BR25" s="66">
        <f>SUM($AZ$24+$AW$28+$AW$32)</f>
        <v>0</v>
      </c>
      <c r="BS25" s="68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201">
        <v>3</v>
      </c>
      <c r="C26" s="202"/>
      <c r="D26" s="202">
        <v>1</v>
      </c>
      <c r="E26" s="202"/>
      <c r="F26" s="202"/>
      <c r="G26" s="202" t="s">
        <v>22</v>
      </c>
      <c r="H26" s="202"/>
      <c r="I26" s="202"/>
      <c r="J26" s="156">
        <f>J25+$U$10*$X$10+$AL$10</f>
        <v>0.5736111111111111</v>
      </c>
      <c r="K26" s="156"/>
      <c r="L26" s="156"/>
      <c r="M26" s="156"/>
      <c r="N26" s="157"/>
      <c r="O26" s="154" t="str">
        <f>AG16</f>
        <v>SV Bergatreute 9er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6" t="s">
        <v>20</v>
      </c>
      <c r="AF26" s="155" t="str">
        <f>AG19</f>
        <v>SGM Fronreute-Baindt 9er</v>
      </c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200"/>
      <c r="AW26" s="166"/>
      <c r="AX26" s="167"/>
      <c r="AY26" s="6" t="s">
        <v>19</v>
      </c>
      <c r="AZ26" s="167"/>
      <c r="BA26" s="168"/>
      <c r="BB26" s="164"/>
      <c r="BC26" s="165"/>
      <c r="BD26" s="27"/>
      <c r="BE26" s="15"/>
      <c r="BF26" s="64" t="str">
        <f t="shared" si="0"/>
        <v>0</v>
      </c>
      <c r="BG26" s="64" t="s">
        <v>19</v>
      </c>
      <c r="BH26" s="64" t="str">
        <f t="shared" si="1"/>
        <v>0</v>
      </c>
      <c r="BI26" s="61"/>
      <c r="BJ26" s="61"/>
      <c r="BK26" s="61"/>
      <c r="BL26" s="61"/>
      <c r="BM26" s="65" t="str">
        <f>$D$17</f>
        <v>SC Unterzeil-Reichenhofen 9er</v>
      </c>
      <c r="BN26" s="66">
        <f>COUNT($AZ$25,$AW$28,$AW$33)</f>
        <v>0</v>
      </c>
      <c r="BO26" s="66">
        <f>SUM($BH$25+$BF$28+$BF$33)</f>
        <v>0</v>
      </c>
      <c r="BP26" s="66">
        <f>SUM($AZ$25+$AW$28+$AW$33)</f>
        <v>0</v>
      </c>
      <c r="BQ26" s="67" t="s">
        <v>19</v>
      </c>
      <c r="BR26" s="66">
        <f>SUM($AW$25+$AZ$28+$AZ$33)</f>
        <v>0</v>
      </c>
      <c r="BS26" s="68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87">
        <v>4</v>
      </c>
      <c r="C27" s="188"/>
      <c r="D27" s="188">
        <v>2</v>
      </c>
      <c r="E27" s="188"/>
      <c r="F27" s="188"/>
      <c r="G27" s="188" t="s">
        <v>22</v>
      </c>
      <c r="H27" s="188"/>
      <c r="I27" s="188"/>
      <c r="J27" s="192">
        <f>J26</f>
        <v>0.5736111111111111</v>
      </c>
      <c r="K27" s="192"/>
      <c r="L27" s="192"/>
      <c r="M27" s="192"/>
      <c r="N27" s="193"/>
      <c r="O27" s="189" t="str">
        <f>AG18</f>
        <v>FV Bad Schussenried 7er</v>
      </c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7" t="s">
        <v>20</v>
      </c>
      <c r="AF27" s="190" t="str">
        <f>AG17</f>
        <v>SG Dietmanns/Hauerz 9er</v>
      </c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1"/>
      <c r="AW27" s="169"/>
      <c r="AX27" s="170"/>
      <c r="AY27" s="7" t="s">
        <v>19</v>
      </c>
      <c r="AZ27" s="170"/>
      <c r="BA27" s="209"/>
      <c r="BB27" s="210"/>
      <c r="BC27" s="211"/>
      <c r="BD27" s="27"/>
      <c r="BE27" s="15"/>
      <c r="BF27" s="64" t="str">
        <f t="shared" si="0"/>
        <v>0</v>
      </c>
      <c r="BG27" s="64" t="s">
        <v>19</v>
      </c>
      <c r="BH27" s="64" t="str">
        <f t="shared" si="1"/>
        <v>0</v>
      </c>
      <c r="BI27" s="61"/>
      <c r="BJ27" s="61"/>
      <c r="BK27" s="61"/>
      <c r="BL27" s="61"/>
      <c r="BM27" s="65" t="str">
        <f>$D$18</f>
        <v>FC Lindenberg 9er</v>
      </c>
      <c r="BN27" s="66">
        <f>COUNT($AW$25,$AZ$29,$AW$32)</f>
        <v>0</v>
      </c>
      <c r="BO27" s="66">
        <f>SUM($BF$25+$BH$29+$BF$32)</f>
        <v>0</v>
      </c>
      <c r="BP27" s="66">
        <f>SUM($AW$25+$AZ$29+$AW$32)</f>
        <v>0</v>
      </c>
      <c r="BQ27" s="67" t="s">
        <v>19</v>
      </c>
      <c r="BR27" s="66">
        <f>SUM($AZ$25+$AW$29+$AZ$32)</f>
        <v>0</v>
      </c>
      <c r="BS27" s="68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201">
        <v>5</v>
      </c>
      <c r="C28" s="202"/>
      <c r="D28" s="202">
        <v>1</v>
      </c>
      <c r="E28" s="202"/>
      <c r="F28" s="202"/>
      <c r="G28" s="202" t="s">
        <v>16</v>
      </c>
      <c r="H28" s="202"/>
      <c r="I28" s="202"/>
      <c r="J28" s="156">
        <f>J27+$U$10*$X$10+$AL$10</f>
        <v>0.5847222222222221</v>
      </c>
      <c r="K28" s="156"/>
      <c r="L28" s="156"/>
      <c r="M28" s="156"/>
      <c r="N28" s="157"/>
      <c r="O28" s="154" t="str">
        <f>D17</f>
        <v>SC Unterzeil-Reichenhofen 9er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6" t="s">
        <v>20</v>
      </c>
      <c r="AF28" s="155" t="str">
        <f>D16</f>
        <v>SV Haslach 9er</v>
      </c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200"/>
      <c r="AW28" s="166"/>
      <c r="AX28" s="167"/>
      <c r="AY28" s="6" t="s">
        <v>19</v>
      </c>
      <c r="AZ28" s="167"/>
      <c r="BA28" s="168"/>
      <c r="BB28" s="164"/>
      <c r="BC28" s="165"/>
      <c r="BD28" s="27"/>
      <c r="BE28" s="15"/>
      <c r="BF28" s="64" t="str">
        <f t="shared" si="0"/>
        <v>0</v>
      </c>
      <c r="BG28" s="64" t="s">
        <v>19</v>
      </c>
      <c r="BH28" s="64" t="str">
        <f t="shared" si="1"/>
        <v>0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87">
        <v>6</v>
      </c>
      <c r="C29" s="188"/>
      <c r="D29" s="188">
        <v>2</v>
      </c>
      <c r="E29" s="188"/>
      <c r="F29" s="188"/>
      <c r="G29" s="188" t="s">
        <v>16</v>
      </c>
      <c r="H29" s="188"/>
      <c r="I29" s="188"/>
      <c r="J29" s="192">
        <f>J28</f>
        <v>0.5847222222222221</v>
      </c>
      <c r="K29" s="192"/>
      <c r="L29" s="192"/>
      <c r="M29" s="192"/>
      <c r="N29" s="193"/>
      <c r="O29" s="189" t="str">
        <f>D19</f>
        <v>FC Blau-Weiß Bellamont 7er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7" t="s">
        <v>20</v>
      </c>
      <c r="AF29" s="190" t="str">
        <f>D18</f>
        <v>FC Lindenberg 9er</v>
      </c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1"/>
      <c r="AW29" s="169"/>
      <c r="AX29" s="170"/>
      <c r="AY29" s="7" t="s">
        <v>19</v>
      </c>
      <c r="AZ29" s="170"/>
      <c r="BA29" s="209"/>
      <c r="BB29" s="210"/>
      <c r="BC29" s="211"/>
      <c r="BD29" s="27"/>
      <c r="BE29" s="15"/>
      <c r="BF29" s="64" t="str">
        <f t="shared" si="0"/>
        <v>0</v>
      </c>
      <c r="BG29" s="64" t="s">
        <v>19</v>
      </c>
      <c r="BH29" s="64" t="str">
        <f t="shared" si="1"/>
        <v>0</v>
      </c>
      <c r="BI29" s="61"/>
      <c r="BJ29" s="61"/>
      <c r="BK29" s="35"/>
      <c r="BL29" s="35"/>
      <c r="BM29" s="65" t="str">
        <f>$AG$18</f>
        <v>FV Bad Schussenried 7er</v>
      </c>
      <c r="BN29" s="66">
        <f>COUNT($AW$27,$AZ$31,$AW$34)</f>
        <v>0</v>
      </c>
      <c r="BO29" s="66">
        <f>SUM($BF$27+$BH$31+$BF$34)</f>
        <v>0</v>
      </c>
      <c r="BP29" s="66">
        <f>SUM($AW$27+$AZ$31+$AW$34)</f>
        <v>0</v>
      </c>
      <c r="BQ29" s="67" t="s">
        <v>19</v>
      </c>
      <c r="BR29" s="66">
        <f>SUM($AZ$27+$AW$31+$AZ$34)</f>
        <v>0</v>
      </c>
      <c r="BS29" s="68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201">
        <v>7</v>
      </c>
      <c r="C30" s="202"/>
      <c r="D30" s="202">
        <v>1</v>
      </c>
      <c r="E30" s="202"/>
      <c r="F30" s="202"/>
      <c r="G30" s="202" t="s">
        <v>22</v>
      </c>
      <c r="H30" s="202"/>
      <c r="I30" s="202"/>
      <c r="J30" s="156">
        <f>J29+$U$10*$X$10+$AL$10</f>
        <v>0.5958333333333332</v>
      </c>
      <c r="K30" s="156"/>
      <c r="L30" s="156"/>
      <c r="M30" s="156"/>
      <c r="N30" s="157"/>
      <c r="O30" s="154" t="str">
        <f>AG17</f>
        <v>SG Dietmanns/Hauerz 9er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6" t="s">
        <v>20</v>
      </c>
      <c r="AF30" s="155" t="str">
        <f>AG16</f>
        <v>SV Bergatreute 9er</v>
      </c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200"/>
      <c r="AW30" s="166"/>
      <c r="AX30" s="167"/>
      <c r="AY30" s="6" t="s">
        <v>19</v>
      </c>
      <c r="AZ30" s="167"/>
      <c r="BA30" s="168"/>
      <c r="BB30" s="164"/>
      <c r="BC30" s="165"/>
      <c r="BD30" s="27"/>
      <c r="BE30" s="15"/>
      <c r="BF30" s="64" t="str">
        <f t="shared" si="0"/>
        <v>0</v>
      </c>
      <c r="BG30" s="64" t="s">
        <v>19</v>
      </c>
      <c r="BH30" s="64" t="str">
        <f t="shared" si="1"/>
        <v>0</v>
      </c>
      <c r="BI30" s="61"/>
      <c r="BJ30" s="61"/>
      <c r="BK30" s="70"/>
      <c r="BL30" s="70"/>
      <c r="BM30" s="65" t="str">
        <f>$AG$19</f>
        <v>SGM Fronreute-Baindt 9er</v>
      </c>
      <c r="BN30" s="66">
        <f>COUNT($AZ$26,$AW$31,$AZ$35)</f>
        <v>0</v>
      </c>
      <c r="BO30" s="66">
        <f>SUM($BH$26+$BF$31+$BH$35)</f>
        <v>0</v>
      </c>
      <c r="BP30" s="66">
        <f>SUM($AZ$26+$AW$31+$AZ$35)</f>
        <v>0</v>
      </c>
      <c r="BQ30" s="67" t="s">
        <v>19</v>
      </c>
      <c r="BR30" s="66">
        <f>SUM($AW$26+$AZ$31+$AW$35)</f>
        <v>0</v>
      </c>
      <c r="BS30" s="68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87">
        <v>8</v>
      </c>
      <c r="C31" s="188"/>
      <c r="D31" s="188">
        <v>2</v>
      </c>
      <c r="E31" s="188"/>
      <c r="F31" s="188"/>
      <c r="G31" s="188" t="s">
        <v>22</v>
      </c>
      <c r="H31" s="188"/>
      <c r="I31" s="188"/>
      <c r="J31" s="192">
        <f>J30</f>
        <v>0.5958333333333332</v>
      </c>
      <c r="K31" s="192"/>
      <c r="L31" s="192"/>
      <c r="M31" s="192"/>
      <c r="N31" s="193"/>
      <c r="O31" s="189" t="str">
        <f>AG19</f>
        <v>SGM Fronreute-Baindt 9er</v>
      </c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7" t="s">
        <v>20</v>
      </c>
      <c r="AF31" s="190" t="str">
        <f>AG18</f>
        <v>FV Bad Schussenried 7er</v>
      </c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1"/>
      <c r="AW31" s="169"/>
      <c r="AX31" s="170"/>
      <c r="AY31" s="7" t="s">
        <v>19</v>
      </c>
      <c r="AZ31" s="170"/>
      <c r="BA31" s="209"/>
      <c r="BB31" s="210"/>
      <c r="BC31" s="211"/>
      <c r="BD31" s="26"/>
      <c r="BE31" s="16"/>
      <c r="BF31" s="64" t="str">
        <f t="shared" si="0"/>
        <v>0</v>
      </c>
      <c r="BG31" s="64" t="s">
        <v>19</v>
      </c>
      <c r="BH31" s="64" t="str">
        <f t="shared" si="1"/>
        <v>0</v>
      </c>
      <c r="BI31" s="61"/>
      <c r="BJ31" s="61"/>
      <c r="BK31" s="70"/>
      <c r="BL31" s="70"/>
      <c r="BM31" s="65" t="str">
        <f>$AG$17</f>
        <v>SG Dietmanns/Hauerz 9er</v>
      </c>
      <c r="BN31" s="66">
        <f>COUNT($AZ$27,$AW$30,$AW$35)</f>
        <v>0</v>
      </c>
      <c r="BO31" s="66">
        <f>SUM($BH$27+$BF$30+$BF$35)</f>
        <v>0</v>
      </c>
      <c r="BP31" s="66">
        <f>SUM($AZ$27+$AW$30+$AW$35)</f>
        <v>0</v>
      </c>
      <c r="BQ31" s="67" t="s">
        <v>19</v>
      </c>
      <c r="BR31" s="66">
        <f>SUM($AW$27+$AZ$30+$AZ$35)</f>
        <v>0</v>
      </c>
      <c r="BS31" s="68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201">
        <v>9</v>
      </c>
      <c r="C32" s="202"/>
      <c r="D32" s="202">
        <v>1</v>
      </c>
      <c r="E32" s="202"/>
      <c r="F32" s="202"/>
      <c r="G32" s="202" t="s">
        <v>16</v>
      </c>
      <c r="H32" s="202"/>
      <c r="I32" s="202"/>
      <c r="J32" s="156">
        <f>J31+$U$10*$X$10+$AL$10</f>
        <v>0.6069444444444443</v>
      </c>
      <c r="K32" s="156"/>
      <c r="L32" s="156"/>
      <c r="M32" s="156"/>
      <c r="N32" s="157"/>
      <c r="O32" s="154" t="str">
        <f>D18</f>
        <v>FC Lindenberg 9er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6" t="s">
        <v>20</v>
      </c>
      <c r="AF32" s="155" t="str">
        <f>D16</f>
        <v>SV Haslach 9er</v>
      </c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200"/>
      <c r="AW32" s="166"/>
      <c r="AX32" s="167"/>
      <c r="AY32" s="6" t="s">
        <v>19</v>
      </c>
      <c r="AZ32" s="167"/>
      <c r="BA32" s="168"/>
      <c r="BB32" s="164"/>
      <c r="BC32" s="165"/>
      <c r="BD32" s="26"/>
      <c r="BE32" s="16"/>
      <c r="BF32" s="64" t="str">
        <f t="shared" si="0"/>
        <v>0</v>
      </c>
      <c r="BG32" s="64" t="s">
        <v>19</v>
      </c>
      <c r="BH32" s="64" t="str">
        <f t="shared" si="1"/>
        <v>0</v>
      </c>
      <c r="BI32" s="61"/>
      <c r="BJ32" s="61"/>
      <c r="BK32" s="70"/>
      <c r="BL32" s="70"/>
      <c r="BM32" s="65" t="str">
        <f>$AG$16</f>
        <v>SV Bergatreute 9er</v>
      </c>
      <c r="BN32" s="66">
        <f>COUNT($AW$26,$AZ$30,$AZ$34)</f>
        <v>0</v>
      </c>
      <c r="BO32" s="66">
        <f>SUM($BF$26+$BH$30+$BH$34)</f>
        <v>0</v>
      </c>
      <c r="BP32" s="66">
        <f>SUM($AW$26+$AZ$30+$AZ$34)</f>
        <v>0</v>
      </c>
      <c r="BQ32" s="67" t="s">
        <v>19</v>
      </c>
      <c r="BR32" s="66">
        <f>SUM($AZ$26+$AW$30+$AW$34)</f>
        <v>0</v>
      </c>
      <c r="BS32" s="68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87">
        <v>10</v>
      </c>
      <c r="C33" s="188"/>
      <c r="D33" s="188">
        <v>2</v>
      </c>
      <c r="E33" s="188"/>
      <c r="F33" s="188"/>
      <c r="G33" s="188" t="s">
        <v>16</v>
      </c>
      <c r="H33" s="188"/>
      <c r="I33" s="188"/>
      <c r="J33" s="192">
        <f>J32</f>
        <v>0.6069444444444443</v>
      </c>
      <c r="K33" s="192"/>
      <c r="L33" s="192"/>
      <c r="M33" s="192"/>
      <c r="N33" s="193"/>
      <c r="O33" s="189" t="str">
        <f>D17</f>
        <v>SC Unterzeil-Reichenhofen 9er</v>
      </c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7" t="s">
        <v>20</v>
      </c>
      <c r="AF33" s="190" t="str">
        <f>D19</f>
        <v>FC Blau-Weiß Bellamont 7er</v>
      </c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1"/>
      <c r="AW33" s="169"/>
      <c r="AX33" s="170"/>
      <c r="AY33" s="7" t="s">
        <v>19</v>
      </c>
      <c r="AZ33" s="170"/>
      <c r="BA33" s="209"/>
      <c r="BB33" s="210"/>
      <c r="BC33" s="211"/>
      <c r="BD33" s="26"/>
      <c r="BE33" s="16"/>
      <c r="BF33" s="64" t="str">
        <f t="shared" si="0"/>
        <v>0</v>
      </c>
      <c r="BG33" s="64" t="s">
        <v>19</v>
      </c>
      <c r="BH33" s="64" t="str">
        <f t="shared" si="1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201">
        <v>11</v>
      </c>
      <c r="C34" s="202"/>
      <c r="D34" s="202">
        <v>1</v>
      </c>
      <c r="E34" s="202"/>
      <c r="F34" s="202"/>
      <c r="G34" s="202" t="s">
        <v>22</v>
      </c>
      <c r="H34" s="202"/>
      <c r="I34" s="202"/>
      <c r="J34" s="156">
        <f>J33+$U$10*$X$10+$AL$10</f>
        <v>0.6180555555555554</v>
      </c>
      <c r="K34" s="156"/>
      <c r="L34" s="156"/>
      <c r="M34" s="156"/>
      <c r="N34" s="157"/>
      <c r="O34" s="154" t="str">
        <f>AG18</f>
        <v>FV Bad Schussenried 7er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6" t="s">
        <v>20</v>
      </c>
      <c r="AF34" s="155" t="str">
        <f>AG16</f>
        <v>SV Bergatreute 9er</v>
      </c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200"/>
      <c r="AW34" s="166"/>
      <c r="AX34" s="167"/>
      <c r="AY34" s="6" t="s">
        <v>19</v>
      </c>
      <c r="AZ34" s="167"/>
      <c r="BA34" s="168"/>
      <c r="BB34" s="164"/>
      <c r="BC34" s="165"/>
      <c r="BD34" s="26"/>
      <c r="BE34" s="16"/>
      <c r="BF34" s="64" t="str">
        <f t="shared" si="0"/>
        <v>0</v>
      </c>
      <c r="BG34" s="64" t="s">
        <v>19</v>
      </c>
      <c r="BH34" s="64" t="str">
        <f t="shared" si="1"/>
        <v>0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87">
        <v>12</v>
      </c>
      <c r="C35" s="188"/>
      <c r="D35" s="188">
        <v>2</v>
      </c>
      <c r="E35" s="188"/>
      <c r="F35" s="188"/>
      <c r="G35" s="188" t="s">
        <v>22</v>
      </c>
      <c r="H35" s="188"/>
      <c r="I35" s="188"/>
      <c r="J35" s="192">
        <f>J34</f>
        <v>0.6180555555555554</v>
      </c>
      <c r="K35" s="192"/>
      <c r="L35" s="192"/>
      <c r="M35" s="192"/>
      <c r="N35" s="193"/>
      <c r="O35" s="189" t="str">
        <f>AG17</f>
        <v>SG Dietmanns/Hauerz 9er</v>
      </c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7" t="s">
        <v>20</v>
      </c>
      <c r="AF35" s="190" t="str">
        <f>AG19</f>
        <v>SGM Fronreute-Baindt 9er</v>
      </c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1"/>
      <c r="AW35" s="169"/>
      <c r="AX35" s="170"/>
      <c r="AY35" s="7" t="s">
        <v>19</v>
      </c>
      <c r="AZ35" s="170"/>
      <c r="BA35" s="209"/>
      <c r="BB35" s="210"/>
      <c r="BC35" s="211"/>
      <c r="BD35" s="27"/>
      <c r="BE35" s="15"/>
      <c r="BF35" s="64" t="str">
        <f t="shared" si="0"/>
        <v>0</v>
      </c>
      <c r="BG35" s="64" t="s">
        <v>19</v>
      </c>
      <c r="BH35" s="64" t="str">
        <f t="shared" si="1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208" t="s">
        <v>12</v>
      </c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237"/>
      <c r="AE39" s="208" t="s">
        <v>36</v>
      </c>
      <c r="AF39" s="199"/>
      <c r="AG39" s="237"/>
      <c r="AH39" s="208" t="s">
        <v>24</v>
      </c>
      <c r="AI39" s="199"/>
      <c r="AJ39" s="237"/>
      <c r="AK39" s="208" t="s">
        <v>25</v>
      </c>
      <c r="AL39" s="199"/>
      <c r="AM39" s="199"/>
      <c r="AN39" s="199"/>
      <c r="AO39" s="237"/>
      <c r="AP39" s="208" t="s">
        <v>26</v>
      </c>
      <c r="AQ39" s="199"/>
      <c r="AR39" s="237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28" t="s">
        <v>8</v>
      </c>
      <c r="F40" s="215"/>
      <c r="G40" s="160" t="str">
        <f>$BM$24</f>
        <v>FC Blau-Weiß Bellamont 7er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1"/>
      <c r="AE40" s="212">
        <f>$BN$24</f>
        <v>0</v>
      </c>
      <c r="AF40" s="213"/>
      <c r="AG40" s="214"/>
      <c r="AH40" s="212">
        <f>$BO$24</f>
        <v>0</v>
      </c>
      <c r="AI40" s="213"/>
      <c r="AJ40" s="214"/>
      <c r="AK40" s="215">
        <f>$BP$24</f>
        <v>0</v>
      </c>
      <c r="AL40" s="215"/>
      <c r="AM40" s="9" t="s">
        <v>19</v>
      </c>
      <c r="AN40" s="215">
        <f>$BR$24</f>
        <v>0</v>
      </c>
      <c r="AO40" s="215"/>
      <c r="AP40" s="238">
        <f>$BS$24</f>
        <v>0</v>
      </c>
      <c r="AQ40" s="239"/>
      <c r="AR40" s="240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24" t="s">
        <v>9</v>
      </c>
      <c r="F41" s="216"/>
      <c r="G41" s="158" t="str">
        <f>$BM$25</f>
        <v>SV Haslach 9er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225">
        <f>$BN$25</f>
        <v>0</v>
      </c>
      <c r="AF41" s="226"/>
      <c r="AG41" s="227"/>
      <c r="AH41" s="225">
        <f>$BO$25</f>
        <v>0</v>
      </c>
      <c r="AI41" s="226"/>
      <c r="AJ41" s="227"/>
      <c r="AK41" s="216">
        <f>$BP$25</f>
        <v>0</v>
      </c>
      <c r="AL41" s="216"/>
      <c r="AM41" s="10" t="s">
        <v>19</v>
      </c>
      <c r="AN41" s="216">
        <f>$BR$25</f>
        <v>0</v>
      </c>
      <c r="AO41" s="216"/>
      <c r="AP41" s="233">
        <f>$BS$25</f>
        <v>0</v>
      </c>
      <c r="AQ41" s="234"/>
      <c r="AR41" s="235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24" t="s">
        <v>10</v>
      </c>
      <c r="F42" s="216"/>
      <c r="G42" s="158" t="str">
        <f>$BM$26</f>
        <v>SC Unterzeil-Reichenhofen 9er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9"/>
      <c r="AE42" s="225">
        <f>$BN$26</f>
        <v>0</v>
      </c>
      <c r="AF42" s="226"/>
      <c r="AG42" s="227"/>
      <c r="AH42" s="225">
        <f>$BO$26</f>
        <v>0</v>
      </c>
      <c r="AI42" s="226"/>
      <c r="AJ42" s="227"/>
      <c r="AK42" s="216">
        <f>$BP$26</f>
        <v>0</v>
      </c>
      <c r="AL42" s="216"/>
      <c r="AM42" s="10" t="s">
        <v>19</v>
      </c>
      <c r="AN42" s="216">
        <f>$BR$26</f>
        <v>0</v>
      </c>
      <c r="AO42" s="216"/>
      <c r="AP42" s="233">
        <f>$BS$26</f>
        <v>0</v>
      </c>
      <c r="AQ42" s="234"/>
      <c r="AR42" s="235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17">
        <v>4</v>
      </c>
      <c r="F43" s="218"/>
      <c r="G43" s="222" t="str">
        <f>$BM$27</f>
        <v>FC Lindenberg 9er</v>
      </c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3"/>
      <c r="AE43" s="219">
        <f>$BN$27</f>
        <v>0</v>
      </c>
      <c r="AF43" s="220"/>
      <c r="AG43" s="221"/>
      <c r="AH43" s="219">
        <f>$BO$27</f>
        <v>0</v>
      </c>
      <c r="AI43" s="220"/>
      <c r="AJ43" s="221"/>
      <c r="AK43" s="232">
        <f>$BP$27</f>
        <v>0</v>
      </c>
      <c r="AL43" s="232"/>
      <c r="AM43" s="11" t="s">
        <v>19</v>
      </c>
      <c r="AN43" s="232">
        <f>$BR$27</f>
        <v>0</v>
      </c>
      <c r="AO43" s="232"/>
      <c r="AP43" s="229">
        <f>$BS$27</f>
        <v>0</v>
      </c>
      <c r="AQ43" s="230"/>
      <c r="AR43" s="231"/>
      <c r="BF43" s="64"/>
      <c r="BG43" s="64"/>
      <c r="BH43" s="64"/>
    </row>
    <row r="44" ht="18" customHeight="1" thickBot="1"/>
    <row r="45" spans="5:44" ht="18" customHeight="1" thickBot="1">
      <c r="E45" s="208" t="s">
        <v>13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237"/>
      <c r="AE45" s="208" t="s">
        <v>36</v>
      </c>
      <c r="AF45" s="199"/>
      <c r="AG45" s="237"/>
      <c r="AH45" s="208" t="s">
        <v>24</v>
      </c>
      <c r="AI45" s="199"/>
      <c r="AJ45" s="237"/>
      <c r="AK45" s="208" t="s">
        <v>25</v>
      </c>
      <c r="AL45" s="199"/>
      <c r="AM45" s="199"/>
      <c r="AN45" s="199"/>
      <c r="AO45" s="237"/>
      <c r="AP45" s="208" t="s">
        <v>26</v>
      </c>
      <c r="AQ45" s="199"/>
      <c r="AR45" s="237"/>
    </row>
    <row r="46" spans="5:44" ht="18" customHeight="1">
      <c r="E46" s="228" t="s">
        <v>8</v>
      </c>
      <c r="F46" s="215"/>
      <c r="G46" s="160" t="str">
        <f>$BM$29</f>
        <v>FV Bad Schussenried 7er</v>
      </c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1"/>
      <c r="AE46" s="212">
        <f>$BN$29</f>
        <v>0</v>
      </c>
      <c r="AF46" s="213"/>
      <c r="AG46" s="214"/>
      <c r="AH46" s="212">
        <f>$BO$29</f>
        <v>0</v>
      </c>
      <c r="AI46" s="213"/>
      <c r="AJ46" s="214"/>
      <c r="AK46" s="215">
        <f>$BP$29</f>
        <v>0</v>
      </c>
      <c r="AL46" s="215"/>
      <c r="AM46" s="9" t="s">
        <v>19</v>
      </c>
      <c r="AN46" s="215">
        <f>$BR$29</f>
        <v>0</v>
      </c>
      <c r="AO46" s="215"/>
      <c r="AP46" s="238">
        <f>$BS$29</f>
        <v>0</v>
      </c>
      <c r="AQ46" s="239"/>
      <c r="AR46" s="240"/>
    </row>
    <row r="47" spans="5:116" s="8" customFormat="1" ht="18" customHeight="1">
      <c r="E47" s="224" t="s">
        <v>9</v>
      </c>
      <c r="F47" s="216"/>
      <c r="G47" s="158" t="str">
        <f>$BM$30</f>
        <v>SGM Fronreute-Baindt 9er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9"/>
      <c r="AE47" s="225">
        <f>$BN$30</f>
        <v>0</v>
      </c>
      <c r="AF47" s="226"/>
      <c r="AG47" s="227"/>
      <c r="AH47" s="225">
        <f>$BO$30</f>
        <v>0</v>
      </c>
      <c r="AI47" s="226"/>
      <c r="AJ47" s="227"/>
      <c r="AK47" s="216">
        <f>$BP$30</f>
        <v>0</v>
      </c>
      <c r="AL47" s="216"/>
      <c r="AM47" s="10" t="s">
        <v>19</v>
      </c>
      <c r="AN47" s="216">
        <f>$BR$30</f>
        <v>0</v>
      </c>
      <c r="AO47" s="216"/>
      <c r="AP47" s="233">
        <f>$BS$30</f>
        <v>0</v>
      </c>
      <c r="AQ47" s="234"/>
      <c r="AR47" s="235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224" t="s">
        <v>10</v>
      </c>
      <c r="F48" s="216"/>
      <c r="G48" s="158" t="str">
        <f>$BM$31</f>
        <v>SG Dietmanns/Hauerz 9er</v>
      </c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9"/>
      <c r="AE48" s="225">
        <f>$BN$31</f>
        <v>0</v>
      </c>
      <c r="AF48" s="226"/>
      <c r="AG48" s="227"/>
      <c r="AH48" s="225">
        <f>$BO$31</f>
        <v>0</v>
      </c>
      <c r="AI48" s="226"/>
      <c r="AJ48" s="227"/>
      <c r="AK48" s="216">
        <f>$BP$31</f>
        <v>0</v>
      </c>
      <c r="AL48" s="216"/>
      <c r="AM48" s="10" t="s">
        <v>19</v>
      </c>
      <c r="AN48" s="216">
        <f>$BR$31</f>
        <v>0</v>
      </c>
      <c r="AO48" s="216"/>
      <c r="AP48" s="233">
        <f>$BS$31</f>
        <v>0</v>
      </c>
      <c r="AQ48" s="234"/>
      <c r="AR48" s="235"/>
    </row>
    <row r="49" spans="5:44" ht="18" customHeight="1" thickBot="1">
      <c r="E49" s="217" t="s">
        <v>11</v>
      </c>
      <c r="F49" s="218"/>
      <c r="G49" s="222" t="str">
        <f>$BM$32</f>
        <v>SV Bergatreute 9er</v>
      </c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3"/>
      <c r="AE49" s="219">
        <f>$BN$32</f>
        <v>0</v>
      </c>
      <c r="AF49" s="220"/>
      <c r="AG49" s="221"/>
      <c r="AH49" s="219">
        <f>$BO$32</f>
        <v>0</v>
      </c>
      <c r="AI49" s="220"/>
      <c r="AJ49" s="221"/>
      <c r="AK49" s="232">
        <f>$BP$32</f>
        <v>0</v>
      </c>
      <c r="AL49" s="232"/>
      <c r="AM49" s="11" t="s">
        <v>19</v>
      </c>
      <c r="AN49" s="232">
        <f>$BR$32</f>
        <v>0</v>
      </c>
      <c r="AO49" s="232"/>
      <c r="AP49" s="229">
        <f>$BS$32</f>
        <v>0</v>
      </c>
      <c r="AQ49" s="230"/>
      <c r="AR49" s="231"/>
    </row>
    <row r="50" spans="5:44" ht="18" customHeight="1">
      <c r="E50" s="91"/>
      <c r="F50" s="9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1"/>
      <c r="AF50" s="91"/>
      <c r="AG50" s="91"/>
      <c r="AH50" s="91"/>
      <c r="AI50" s="91"/>
      <c r="AJ50" s="91"/>
      <c r="AK50" s="91"/>
      <c r="AL50" s="91"/>
      <c r="AM50" s="92"/>
      <c r="AN50" s="91"/>
      <c r="AO50" s="91"/>
      <c r="AP50" s="93"/>
      <c r="AQ50" s="93"/>
      <c r="AR50" s="93"/>
    </row>
    <row r="51" ht="18" customHeight="1"/>
    <row r="52" ht="18" customHeight="1"/>
    <row r="53" ht="18" customHeight="1"/>
    <row r="54" ht="15" customHeight="1"/>
    <row r="55" spans="2:55" ht="28.5" customHeight="1">
      <c r="B55" s="146" t="str">
        <f>$A$2</f>
        <v>SV Haslach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</row>
    <row r="56" ht="12.75">
      <c r="B56" s="1" t="s">
        <v>29</v>
      </c>
    </row>
    <row r="58" spans="7:116" s="30" customFormat="1" ht="15.75">
      <c r="G58" s="31" t="s">
        <v>2</v>
      </c>
      <c r="H58" s="149">
        <f>$J$35+2*($X$58+$AL$58)</f>
        <v>0.6402777777777776</v>
      </c>
      <c r="I58" s="149"/>
      <c r="J58" s="149"/>
      <c r="K58" s="149"/>
      <c r="L58" s="149"/>
      <c r="M58" s="32" t="s">
        <v>3</v>
      </c>
      <c r="T58" s="31" t="s">
        <v>4</v>
      </c>
      <c r="U58" s="150">
        <v>1</v>
      </c>
      <c r="V58" s="150"/>
      <c r="W58" s="33" t="s">
        <v>37</v>
      </c>
      <c r="X58" s="151">
        <v>0.009722222222222222</v>
      </c>
      <c r="Y58" s="151"/>
      <c r="Z58" s="151"/>
      <c r="AA58" s="151"/>
      <c r="AB58" s="151"/>
      <c r="AC58" s="32" t="s">
        <v>5</v>
      </c>
      <c r="AK58" s="31" t="s">
        <v>6</v>
      </c>
      <c r="AL58" s="151">
        <v>0.001388888888888889</v>
      </c>
      <c r="AM58" s="151"/>
      <c r="AN58" s="151"/>
      <c r="AO58" s="151"/>
      <c r="AP58" s="151"/>
      <c r="AQ58" s="32" t="s">
        <v>5</v>
      </c>
      <c r="BE58" s="13"/>
      <c r="BF58" s="43"/>
      <c r="BG58" s="43"/>
      <c r="BH58" s="43"/>
      <c r="BI58" s="43"/>
      <c r="BJ58" s="43"/>
      <c r="BK58" s="43"/>
      <c r="BL58" s="43"/>
      <c r="BM58" s="56"/>
      <c r="BN58" s="56"/>
      <c r="BO58" s="56"/>
      <c r="BP58" s="56"/>
      <c r="BQ58" s="56"/>
      <c r="BR58" s="56"/>
      <c r="BS58" s="56"/>
      <c r="BT58" s="56"/>
      <c r="BU58" s="56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</row>
    <row r="59" ht="6" customHeight="1"/>
    <row r="60" ht="3.75" customHeight="1" thickBot="1"/>
    <row r="61" spans="2:55" ht="20.25" customHeight="1" thickBot="1">
      <c r="B61" s="147" t="s">
        <v>14</v>
      </c>
      <c r="C61" s="148"/>
      <c r="D61" s="139" t="s">
        <v>65</v>
      </c>
      <c r="E61" s="140"/>
      <c r="F61" s="140"/>
      <c r="G61" s="140"/>
      <c r="H61" s="140"/>
      <c r="I61" s="141"/>
      <c r="J61" s="142" t="s">
        <v>17</v>
      </c>
      <c r="K61" s="143"/>
      <c r="L61" s="143"/>
      <c r="M61" s="143"/>
      <c r="N61" s="144"/>
      <c r="O61" s="142" t="s">
        <v>49</v>
      </c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4"/>
      <c r="AW61" s="145" t="s">
        <v>21</v>
      </c>
      <c r="AX61" s="143"/>
      <c r="AY61" s="143"/>
      <c r="AZ61" s="143"/>
      <c r="BA61" s="143"/>
      <c r="BB61" s="137"/>
      <c r="BC61" s="138"/>
    </row>
    <row r="62" spans="2:55" ht="18" customHeight="1">
      <c r="B62" s="117">
        <v>13</v>
      </c>
      <c r="C62" s="102"/>
      <c r="D62" s="117">
        <v>1</v>
      </c>
      <c r="E62" s="102"/>
      <c r="F62" s="102"/>
      <c r="G62" s="102"/>
      <c r="H62" s="102"/>
      <c r="I62" s="103"/>
      <c r="J62" s="119">
        <f>$H$58</f>
        <v>0.6402777777777776</v>
      </c>
      <c r="K62" s="120"/>
      <c r="L62" s="120"/>
      <c r="M62" s="120"/>
      <c r="N62" s="121"/>
      <c r="O62" s="125">
        <f>IF(ISBLANK($AZ$33),"",$G$42)</f>
      </c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20" t="s">
        <v>20</v>
      </c>
      <c r="AF62" s="109">
        <f>IF(ISBLANK($AZ$35),"",$G$49)</f>
      </c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10"/>
      <c r="AW62" s="111"/>
      <c r="AX62" s="112"/>
      <c r="AY62" s="112" t="s">
        <v>19</v>
      </c>
      <c r="AZ62" s="112"/>
      <c r="BA62" s="115"/>
      <c r="BB62" s="102"/>
      <c r="BC62" s="103"/>
    </row>
    <row r="63" spans="2:55" ht="12" customHeight="1" thickBot="1">
      <c r="B63" s="118"/>
      <c r="C63" s="104"/>
      <c r="D63" s="118"/>
      <c r="E63" s="104"/>
      <c r="F63" s="104"/>
      <c r="G63" s="104"/>
      <c r="H63" s="104"/>
      <c r="I63" s="105"/>
      <c r="J63" s="122"/>
      <c r="K63" s="123"/>
      <c r="L63" s="123"/>
      <c r="M63" s="123"/>
      <c r="N63" s="124"/>
      <c r="O63" s="106" t="s">
        <v>51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21"/>
      <c r="AF63" s="107" t="s">
        <v>52</v>
      </c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8"/>
      <c r="AW63" s="113"/>
      <c r="AX63" s="114"/>
      <c r="AY63" s="114"/>
      <c r="AZ63" s="114"/>
      <c r="BA63" s="116"/>
      <c r="BB63" s="104"/>
      <c r="BC63" s="105"/>
    </row>
    <row r="64" ht="3.75" customHeight="1" thickBot="1"/>
    <row r="65" spans="2:55" ht="20.25" customHeight="1" thickBot="1">
      <c r="B65" s="147" t="s">
        <v>14</v>
      </c>
      <c r="C65" s="148"/>
      <c r="D65" s="139"/>
      <c r="E65" s="140"/>
      <c r="F65" s="140"/>
      <c r="G65" s="140"/>
      <c r="H65" s="140"/>
      <c r="I65" s="141"/>
      <c r="J65" s="142" t="s">
        <v>17</v>
      </c>
      <c r="K65" s="143"/>
      <c r="L65" s="143"/>
      <c r="M65" s="143"/>
      <c r="N65" s="144"/>
      <c r="O65" s="142" t="s">
        <v>50</v>
      </c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4"/>
      <c r="AW65" s="145" t="s">
        <v>21</v>
      </c>
      <c r="AX65" s="143"/>
      <c r="AY65" s="143"/>
      <c r="AZ65" s="143"/>
      <c r="BA65" s="143"/>
      <c r="BB65" s="137"/>
      <c r="BC65" s="138"/>
    </row>
    <row r="66" spans="2:55" ht="18" customHeight="1">
      <c r="B66" s="117">
        <v>14</v>
      </c>
      <c r="C66" s="102"/>
      <c r="D66" s="117">
        <v>2</v>
      </c>
      <c r="E66" s="102"/>
      <c r="F66" s="102"/>
      <c r="G66" s="102"/>
      <c r="H66" s="102"/>
      <c r="I66" s="103"/>
      <c r="J66" s="119">
        <f>J62</f>
        <v>0.6402777777777776</v>
      </c>
      <c r="K66" s="120"/>
      <c r="L66" s="120"/>
      <c r="M66" s="120"/>
      <c r="N66" s="121"/>
      <c r="O66" s="125">
        <f>IF(ISBLANK($AZ$35),"",$G$48)</f>
      </c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20" t="s">
        <v>20</v>
      </c>
      <c r="AF66" s="109">
        <f>IF(ISBLANK($AZ$33),"",$G$43)</f>
      </c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10"/>
      <c r="AW66" s="111"/>
      <c r="AX66" s="112"/>
      <c r="AY66" s="112" t="s">
        <v>19</v>
      </c>
      <c r="AZ66" s="112"/>
      <c r="BA66" s="115"/>
      <c r="BB66" s="102"/>
      <c r="BC66" s="103"/>
    </row>
    <row r="67" spans="2:86" ht="12" customHeight="1" thickBot="1">
      <c r="B67" s="118"/>
      <c r="C67" s="104"/>
      <c r="D67" s="118"/>
      <c r="E67" s="104"/>
      <c r="F67" s="104"/>
      <c r="G67" s="104"/>
      <c r="H67" s="104"/>
      <c r="I67" s="105"/>
      <c r="J67" s="122"/>
      <c r="K67" s="123"/>
      <c r="L67" s="123"/>
      <c r="M67" s="123"/>
      <c r="N67" s="124"/>
      <c r="O67" s="106" t="s">
        <v>53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21"/>
      <c r="AF67" s="107" t="s">
        <v>54</v>
      </c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8"/>
      <c r="AW67" s="113"/>
      <c r="AX67" s="114"/>
      <c r="AY67" s="114"/>
      <c r="AZ67" s="114"/>
      <c r="BA67" s="116"/>
      <c r="BB67" s="104"/>
      <c r="BC67" s="105"/>
      <c r="BZ67" s="53"/>
      <c r="CA67" s="53"/>
      <c r="CB67" s="53"/>
      <c r="CC67" s="80"/>
      <c r="CD67" s="80"/>
      <c r="CE67" s="80"/>
      <c r="CF67" s="80"/>
      <c r="CG67" s="80"/>
      <c r="CH67" s="80"/>
    </row>
    <row r="68" spans="2:86" ht="3.75" customHeight="1" thickBot="1">
      <c r="B68" s="48"/>
      <c r="C68" s="48"/>
      <c r="D68" s="48"/>
      <c r="E68" s="48"/>
      <c r="F68" s="48"/>
      <c r="G68" s="48"/>
      <c r="H68" s="48"/>
      <c r="I68" s="48"/>
      <c r="J68" s="49"/>
      <c r="K68" s="49"/>
      <c r="L68" s="49"/>
      <c r="M68" s="49"/>
      <c r="N68" s="49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1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2"/>
      <c r="AX68" s="52"/>
      <c r="AY68" s="52"/>
      <c r="AZ68" s="52"/>
      <c r="BA68" s="52"/>
      <c r="BB68" s="48"/>
      <c r="BC68" s="48"/>
      <c r="BZ68" s="53"/>
      <c r="CA68" s="53"/>
      <c r="CB68" s="53"/>
      <c r="CC68" s="80"/>
      <c r="CD68" s="80"/>
      <c r="CE68" s="80"/>
      <c r="CF68" s="80"/>
      <c r="CG68" s="80"/>
      <c r="CH68" s="80"/>
    </row>
    <row r="69" spans="2:55" ht="20.25" customHeight="1" thickBot="1">
      <c r="B69" s="147" t="s">
        <v>14</v>
      </c>
      <c r="C69" s="148"/>
      <c r="D69" s="139"/>
      <c r="E69" s="140"/>
      <c r="F69" s="140"/>
      <c r="G69" s="140"/>
      <c r="H69" s="140"/>
      <c r="I69" s="141"/>
      <c r="J69" s="142" t="s">
        <v>17</v>
      </c>
      <c r="K69" s="143"/>
      <c r="L69" s="143"/>
      <c r="M69" s="143"/>
      <c r="N69" s="144"/>
      <c r="O69" s="142" t="s">
        <v>39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4"/>
      <c r="AW69" s="145" t="s">
        <v>21</v>
      </c>
      <c r="AX69" s="143"/>
      <c r="AY69" s="143"/>
      <c r="AZ69" s="143"/>
      <c r="BA69" s="143"/>
      <c r="BB69" s="137"/>
      <c r="BC69" s="138"/>
    </row>
    <row r="70" spans="2:55" ht="18" customHeight="1">
      <c r="B70" s="117">
        <v>15</v>
      </c>
      <c r="C70" s="102"/>
      <c r="D70" s="117">
        <v>1</v>
      </c>
      <c r="E70" s="102"/>
      <c r="F70" s="102"/>
      <c r="G70" s="102"/>
      <c r="H70" s="102"/>
      <c r="I70" s="103"/>
      <c r="J70" s="119">
        <f>$J$66+$U$58*$X$58+$AL$58</f>
        <v>0.6513888888888887</v>
      </c>
      <c r="K70" s="120"/>
      <c r="L70" s="120"/>
      <c r="M70" s="120"/>
      <c r="N70" s="121"/>
      <c r="O70" s="125">
        <f>IF(ISBLANK($AZ$33),"",$G$40)</f>
      </c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20" t="s">
        <v>20</v>
      </c>
      <c r="AF70" s="109">
        <f>IF(ISBLANK($AZ$35),"",$G$47)</f>
      </c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10"/>
      <c r="AW70" s="111"/>
      <c r="AX70" s="112"/>
      <c r="AY70" s="112" t="s">
        <v>19</v>
      </c>
      <c r="AZ70" s="112"/>
      <c r="BA70" s="115"/>
      <c r="BB70" s="102"/>
      <c r="BC70" s="103"/>
    </row>
    <row r="71" spans="2:55" ht="12" customHeight="1" thickBot="1">
      <c r="B71" s="118"/>
      <c r="C71" s="104"/>
      <c r="D71" s="118"/>
      <c r="E71" s="104"/>
      <c r="F71" s="104"/>
      <c r="G71" s="104"/>
      <c r="H71" s="104"/>
      <c r="I71" s="105"/>
      <c r="J71" s="122"/>
      <c r="K71" s="123"/>
      <c r="L71" s="123"/>
      <c r="M71" s="123"/>
      <c r="N71" s="124"/>
      <c r="O71" s="106" t="s">
        <v>31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21"/>
      <c r="AF71" s="107" t="s">
        <v>32</v>
      </c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8"/>
      <c r="AW71" s="113"/>
      <c r="AX71" s="114"/>
      <c r="AY71" s="114"/>
      <c r="AZ71" s="114"/>
      <c r="BA71" s="116"/>
      <c r="BB71" s="104"/>
      <c r="BC71" s="105"/>
    </row>
    <row r="72" ht="3.75" customHeight="1" thickBot="1"/>
    <row r="73" spans="2:55" ht="20.25" customHeight="1" thickBot="1">
      <c r="B73" s="147" t="s">
        <v>14</v>
      </c>
      <c r="C73" s="148"/>
      <c r="D73" s="139"/>
      <c r="E73" s="140"/>
      <c r="F73" s="140"/>
      <c r="G73" s="140"/>
      <c r="H73" s="140"/>
      <c r="I73" s="141"/>
      <c r="J73" s="142" t="s">
        <v>17</v>
      </c>
      <c r="K73" s="143"/>
      <c r="L73" s="143"/>
      <c r="M73" s="143"/>
      <c r="N73" s="144"/>
      <c r="O73" s="142" t="s">
        <v>40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4"/>
      <c r="AW73" s="145" t="s">
        <v>21</v>
      </c>
      <c r="AX73" s="143"/>
      <c r="AY73" s="143"/>
      <c r="AZ73" s="143"/>
      <c r="BA73" s="143"/>
      <c r="BB73" s="137"/>
      <c r="BC73" s="138"/>
    </row>
    <row r="74" spans="2:55" ht="18" customHeight="1">
      <c r="B74" s="117">
        <v>16</v>
      </c>
      <c r="C74" s="102"/>
      <c r="D74" s="117">
        <v>2</v>
      </c>
      <c r="E74" s="102"/>
      <c r="F74" s="102"/>
      <c r="G74" s="102"/>
      <c r="H74" s="102"/>
      <c r="I74" s="103"/>
      <c r="J74" s="119">
        <f>J70</f>
        <v>0.6513888888888887</v>
      </c>
      <c r="K74" s="120"/>
      <c r="L74" s="120"/>
      <c r="M74" s="120"/>
      <c r="N74" s="121"/>
      <c r="O74" s="125">
        <f>IF(ISBLANK($AZ$35),"",$G$46)</f>
      </c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20" t="s">
        <v>20</v>
      </c>
      <c r="AF74" s="109">
        <f>IF(ISBLANK($AZ$33),"",$G$41)</f>
      </c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10"/>
      <c r="AW74" s="111"/>
      <c r="AX74" s="112"/>
      <c r="AY74" s="112" t="s">
        <v>19</v>
      </c>
      <c r="AZ74" s="112"/>
      <c r="BA74" s="115"/>
      <c r="BB74" s="102"/>
      <c r="BC74" s="103"/>
    </row>
    <row r="75" spans="2:86" ht="12" customHeight="1" thickBot="1">
      <c r="B75" s="118"/>
      <c r="C75" s="104"/>
      <c r="D75" s="118"/>
      <c r="E75" s="104"/>
      <c r="F75" s="104"/>
      <c r="G75" s="104"/>
      <c r="H75" s="104"/>
      <c r="I75" s="105"/>
      <c r="J75" s="122"/>
      <c r="K75" s="123"/>
      <c r="L75" s="123"/>
      <c r="M75" s="123"/>
      <c r="N75" s="124"/>
      <c r="O75" s="106" t="s">
        <v>33</v>
      </c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21"/>
      <c r="AF75" s="107" t="s">
        <v>30</v>
      </c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8"/>
      <c r="AW75" s="113"/>
      <c r="AX75" s="114"/>
      <c r="AY75" s="114"/>
      <c r="AZ75" s="114"/>
      <c r="BA75" s="116"/>
      <c r="BB75" s="104"/>
      <c r="BC75" s="105"/>
      <c r="BZ75" s="53"/>
      <c r="CA75" s="53"/>
      <c r="CB75" s="53"/>
      <c r="CC75" s="80"/>
      <c r="CD75" s="80"/>
      <c r="CE75" s="80"/>
      <c r="CF75" s="80"/>
      <c r="CG75" s="80"/>
      <c r="CH75" s="80"/>
    </row>
    <row r="76" spans="2:86" ht="18.75" customHeight="1" thickBot="1">
      <c r="B76" s="48"/>
      <c r="C76" s="48"/>
      <c r="D76" s="48"/>
      <c r="E76" s="48"/>
      <c r="F76" s="48"/>
      <c r="G76" s="48"/>
      <c r="H76" s="48"/>
      <c r="I76" s="48"/>
      <c r="J76" s="49"/>
      <c r="K76" s="49"/>
      <c r="L76" s="49"/>
      <c r="M76" s="49"/>
      <c r="N76" s="49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1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2"/>
      <c r="AX76" s="52"/>
      <c r="AY76" s="52"/>
      <c r="AZ76" s="52"/>
      <c r="BA76" s="52"/>
      <c r="BB76" s="48"/>
      <c r="BC76" s="48"/>
      <c r="BZ76" s="53"/>
      <c r="CA76" s="53"/>
      <c r="CB76" s="53"/>
      <c r="CC76" s="80"/>
      <c r="CD76" s="80"/>
      <c r="CE76" s="80"/>
      <c r="CF76" s="80"/>
      <c r="CG76" s="80"/>
      <c r="CH76" s="80"/>
    </row>
    <row r="77" spans="2:55" ht="20.25" customHeight="1" thickBot="1">
      <c r="B77" s="126" t="s">
        <v>14</v>
      </c>
      <c r="C77" s="127"/>
      <c r="D77" s="128"/>
      <c r="E77" s="129"/>
      <c r="F77" s="129"/>
      <c r="G77" s="129"/>
      <c r="H77" s="129"/>
      <c r="I77" s="130"/>
      <c r="J77" s="131" t="s">
        <v>17</v>
      </c>
      <c r="K77" s="132"/>
      <c r="L77" s="132"/>
      <c r="M77" s="132"/>
      <c r="N77" s="133"/>
      <c r="O77" s="131" t="s">
        <v>55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3"/>
      <c r="AW77" s="134" t="s">
        <v>21</v>
      </c>
      <c r="AX77" s="132"/>
      <c r="AY77" s="132"/>
      <c r="AZ77" s="132"/>
      <c r="BA77" s="132"/>
      <c r="BB77" s="135"/>
      <c r="BC77" s="136"/>
    </row>
    <row r="78" spans="2:55" ht="18" customHeight="1">
      <c r="B78" s="117">
        <v>17</v>
      </c>
      <c r="C78" s="102"/>
      <c r="D78" s="117">
        <v>1</v>
      </c>
      <c r="E78" s="102"/>
      <c r="F78" s="102"/>
      <c r="G78" s="102"/>
      <c r="H78" s="102"/>
      <c r="I78" s="103"/>
      <c r="J78" s="119">
        <f>J$74+2*(X$58+AL$58)</f>
        <v>0.6736111111111109</v>
      </c>
      <c r="K78" s="120"/>
      <c r="L78" s="120"/>
      <c r="M78" s="120"/>
      <c r="N78" s="121"/>
      <c r="O78" s="125" t="str">
        <f>IF(ISBLANK($AZ$62)," ",IF($AW$62&lt;$AZ$62,$O$62,IF($AZ$62&lt;$AW$62,$AF$62)))</f>
        <v> </v>
      </c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20" t="s">
        <v>20</v>
      </c>
      <c r="AF78" s="109" t="str">
        <f>IF(ISBLANK($AZ$66)," ",IF($AW$66&lt;$AZ$66,$O$66,IF($AZ$66&lt;$AW$66,$AF$66)))</f>
        <v> </v>
      </c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10"/>
      <c r="AW78" s="111"/>
      <c r="AX78" s="112"/>
      <c r="AY78" s="112" t="s">
        <v>19</v>
      </c>
      <c r="AZ78" s="112"/>
      <c r="BA78" s="115"/>
      <c r="BB78" s="102"/>
      <c r="BC78" s="103"/>
    </row>
    <row r="79" spans="2:55" ht="12" customHeight="1" thickBot="1">
      <c r="B79" s="118"/>
      <c r="C79" s="104"/>
      <c r="D79" s="118"/>
      <c r="E79" s="104"/>
      <c r="F79" s="104"/>
      <c r="G79" s="104"/>
      <c r="H79" s="104"/>
      <c r="I79" s="105"/>
      <c r="J79" s="122"/>
      <c r="K79" s="123"/>
      <c r="L79" s="123"/>
      <c r="M79" s="123"/>
      <c r="N79" s="124"/>
      <c r="O79" s="106" t="s">
        <v>41</v>
      </c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21"/>
      <c r="AF79" s="107" t="s">
        <v>42</v>
      </c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8"/>
      <c r="AW79" s="113"/>
      <c r="AX79" s="114"/>
      <c r="AY79" s="114"/>
      <c r="AZ79" s="114"/>
      <c r="BA79" s="116"/>
      <c r="BB79" s="104"/>
      <c r="BC79" s="105"/>
    </row>
    <row r="80" ht="3.75" customHeight="1" thickBot="1"/>
    <row r="81" spans="2:55" ht="20.25" customHeight="1" thickBot="1">
      <c r="B81" s="126" t="s">
        <v>14</v>
      </c>
      <c r="C81" s="127"/>
      <c r="D81" s="128"/>
      <c r="E81" s="129"/>
      <c r="F81" s="129"/>
      <c r="G81" s="129"/>
      <c r="H81" s="129"/>
      <c r="I81" s="130"/>
      <c r="J81" s="131" t="s">
        <v>17</v>
      </c>
      <c r="K81" s="132"/>
      <c r="L81" s="132"/>
      <c r="M81" s="132"/>
      <c r="N81" s="133"/>
      <c r="O81" s="131" t="s">
        <v>56</v>
      </c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3"/>
      <c r="AW81" s="134" t="s">
        <v>21</v>
      </c>
      <c r="AX81" s="132"/>
      <c r="AY81" s="132"/>
      <c r="AZ81" s="132"/>
      <c r="BA81" s="132"/>
      <c r="BB81" s="135"/>
      <c r="BC81" s="136"/>
    </row>
    <row r="82" spans="2:55" ht="18" customHeight="1">
      <c r="B82" s="117">
        <v>18</v>
      </c>
      <c r="C82" s="102"/>
      <c r="D82" s="117">
        <v>2</v>
      </c>
      <c r="E82" s="102"/>
      <c r="F82" s="102"/>
      <c r="G82" s="102"/>
      <c r="H82" s="102"/>
      <c r="I82" s="103"/>
      <c r="J82" s="119">
        <f>J78</f>
        <v>0.6736111111111109</v>
      </c>
      <c r="K82" s="120"/>
      <c r="L82" s="120"/>
      <c r="M82" s="120"/>
      <c r="N82" s="121"/>
      <c r="O82" s="125" t="str">
        <f>IF(ISBLANK($AZ$62)," ",IF($AW$62&gt;$AZ$62,$O$62,IF($AZ$62&gt;$AW$62,$AF$62)))</f>
        <v> </v>
      </c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20" t="s">
        <v>20</v>
      </c>
      <c r="AF82" s="109" t="str">
        <f>IF(ISBLANK($AZ$66)," ",IF($AW$66&gt;$AZ$66,$O$66,IF($AZ$66&gt;$AW$66,$AF$66)))</f>
        <v> </v>
      </c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10"/>
      <c r="AW82" s="111"/>
      <c r="AX82" s="112"/>
      <c r="AY82" s="112" t="s">
        <v>19</v>
      </c>
      <c r="AZ82" s="112"/>
      <c r="BA82" s="115"/>
      <c r="BB82" s="102"/>
      <c r="BC82" s="103"/>
    </row>
    <row r="83" spans="2:86" ht="12" customHeight="1" thickBot="1">
      <c r="B83" s="118"/>
      <c r="C83" s="104"/>
      <c r="D83" s="118"/>
      <c r="E83" s="104"/>
      <c r="F83" s="104"/>
      <c r="G83" s="104"/>
      <c r="H83" s="104"/>
      <c r="I83" s="105"/>
      <c r="J83" s="122"/>
      <c r="K83" s="123"/>
      <c r="L83" s="123"/>
      <c r="M83" s="123"/>
      <c r="N83" s="124"/>
      <c r="O83" s="106" t="s">
        <v>43</v>
      </c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21"/>
      <c r="AF83" s="107" t="s">
        <v>44</v>
      </c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8"/>
      <c r="AW83" s="113"/>
      <c r="AX83" s="114"/>
      <c r="AY83" s="114"/>
      <c r="AZ83" s="114"/>
      <c r="BA83" s="116"/>
      <c r="BB83" s="104"/>
      <c r="BC83" s="105"/>
      <c r="BZ83" s="53"/>
      <c r="CA83" s="53"/>
      <c r="CB83" s="53"/>
      <c r="CC83" s="80"/>
      <c r="CD83" s="80"/>
      <c r="CE83" s="80"/>
      <c r="CF83" s="80"/>
      <c r="CG83" s="80"/>
      <c r="CH83" s="80"/>
    </row>
    <row r="84" spans="78:86" ht="3.75" customHeight="1" thickBot="1">
      <c r="BZ84" s="53"/>
      <c r="CA84" s="53"/>
      <c r="CB84" s="53"/>
      <c r="CC84" s="80"/>
      <c r="CD84" s="80"/>
      <c r="CE84" s="80"/>
      <c r="CF84" s="80"/>
      <c r="CG84" s="80"/>
      <c r="CH84" s="80"/>
    </row>
    <row r="85" spans="2:55" ht="20.25" customHeight="1" thickBot="1">
      <c r="B85" s="126" t="s">
        <v>14</v>
      </c>
      <c r="C85" s="127"/>
      <c r="D85" s="128"/>
      <c r="E85" s="129"/>
      <c r="F85" s="129"/>
      <c r="G85" s="129"/>
      <c r="H85" s="129"/>
      <c r="I85" s="130"/>
      <c r="J85" s="131" t="s">
        <v>17</v>
      </c>
      <c r="K85" s="132"/>
      <c r="L85" s="132"/>
      <c r="M85" s="132"/>
      <c r="N85" s="133"/>
      <c r="O85" s="131" t="s">
        <v>34</v>
      </c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3"/>
      <c r="AW85" s="134" t="s">
        <v>21</v>
      </c>
      <c r="AX85" s="132"/>
      <c r="AY85" s="132"/>
      <c r="AZ85" s="132"/>
      <c r="BA85" s="132"/>
      <c r="BB85" s="135"/>
      <c r="BC85" s="136"/>
    </row>
    <row r="86" spans="2:55" ht="18" customHeight="1">
      <c r="B86" s="117">
        <v>19</v>
      </c>
      <c r="C86" s="102"/>
      <c r="D86" s="117">
        <v>1</v>
      </c>
      <c r="E86" s="102"/>
      <c r="F86" s="102"/>
      <c r="G86" s="102"/>
      <c r="H86" s="102"/>
      <c r="I86" s="103"/>
      <c r="J86" s="119">
        <f>$J$82+$U$58*$X$58+$AL$58</f>
        <v>0.684722222222222</v>
      </c>
      <c r="K86" s="120"/>
      <c r="L86" s="120"/>
      <c r="M86" s="120"/>
      <c r="N86" s="121"/>
      <c r="O86" s="125" t="str">
        <f>IF(ISBLANK($AZ$70)," ",IF($AW$70&lt;$AZ$70,$O$70,IF($AZ$70&lt;$AW$70,$AF$70)))</f>
        <v> </v>
      </c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20" t="s">
        <v>20</v>
      </c>
      <c r="AF86" s="109" t="str">
        <f>IF(ISBLANK($AZ$74)," ",IF($AW$74&lt;$AZ$74,$O$74,IF($AZ$74&lt;$AW$74,$AF$74)))</f>
        <v> </v>
      </c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10"/>
      <c r="AW86" s="111"/>
      <c r="AX86" s="112"/>
      <c r="AY86" s="112" t="s">
        <v>19</v>
      </c>
      <c r="AZ86" s="112"/>
      <c r="BA86" s="115"/>
      <c r="BB86" s="102"/>
      <c r="BC86" s="103"/>
    </row>
    <row r="87" spans="2:55" ht="12" customHeight="1" thickBot="1">
      <c r="B87" s="118"/>
      <c r="C87" s="104"/>
      <c r="D87" s="118"/>
      <c r="E87" s="104"/>
      <c r="F87" s="104"/>
      <c r="G87" s="104"/>
      <c r="H87" s="104"/>
      <c r="I87" s="105"/>
      <c r="J87" s="122"/>
      <c r="K87" s="123"/>
      <c r="L87" s="123"/>
      <c r="M87" s="123"/>
      <c r="N87" s="124"/>
      <c r="O87" s="106" t="s">
        <v>57</v>
      </c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21"/>
      <c r="AF87" s="107" t="s">
        <v>58</v>
      </c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8"/>
      <c r="AW87" s="113"/>
      <c r="AX87" s="114"/>
      <c r="AY87" s="114"/>
      <c r="AZ87" s="114"/>
      <c r="BA87" s="116"/>
      <c r="BB87" s="104"/>
      <c r="BC87" s="105"/>
    </row>
    <row r="88" ht="3.75" customHeight="1" thickBot="1"/>
    <row r="89" spans="2:55" ht="20.25" customHeight="1" thickBot="1">
      <c r="B89" s="126" t="s">
        <v>14</v>
      </c>
      <c r="C89" s="127"/>
      <c r="D89" s="128"/>
      <c r="E89" s="129"/>
      <c r="F89" s="129"/>
      <c r="G89" s="129"/>
      <c r="H89" s="129"/>
      <c r="I89" s="130"/>
      <c r="J89" s="131" t="s">
        <v>17</v>
      </c>
      <c r="K89" s="132"/>
      <c r="L89" s="132"/>
      <c r="M89" s="132"/>
      <c r="N89" s="133"/>
      <c r="O89" s="131" t="s">
        <v>35</v>
      </c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3"/>
      <c r="AW89" s="134" t="s">
        <v>21</v>
      </c>
      <c r="AX89" s="132"/>
      <c r="AY89" s="132"/>
      <c r="AZ89" s="132"/>
      <c r="BA89" s="132"/>
      <c r="BB89" s="135"/>
      <c r="BC89" s="136"/>
    </row>
    <row r="90" spans="2:55" ht="18" customHeight="1">
      <c r="B90" s="117">
        <v>20</v>
      </c>
      <c r="C90" s="102"/>
      <c r="D90" s="117">
        <v>1</v>
      </c>
      <c r="E90" s="102"/>
      <c r="F90" s="102"/>
      <c r="G90" s="102"/>
      <c r="H90" s="102"/>
      <c r="I90" s="103"/>
      <c r="J90" s="119">
        <f>$J$86+$U$58*$X$58+$AL$58</f>
        <v>0.6958333333333331</v>
      </c>
      <c r="K90" s="120"/>
      <c r="L90" s="120"/>
      <c r="M90" s="120"/>
      <c r="N90" s="121"/>
      <c r="O90" s="125" t="str">
        <f>IF(ISBLANK($AZ$70)," ",IF($AW$70&gt;$AZ$70,$O$70,IF($AZ$70&gt;$AW$70,$AF$70)))</f>
        <v> </v>
      </c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20" t="s">
        <v>20</v>
      </c>
      <c r="AF90" s="109" t="str">
        <f>IF(ISBLANK($AZ$74)," ",IF($AW$74&gt;$AZ$74,$O$74,IF($AZ$74&gt;$AW$74,$AF$74)))</f>
        <v> </v>
      </c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10"/>
      <c r="AW90" s="111"/>
      <c r="AX90" s="112"/>
      <c r="AY90" s="112" t="s">
        <v>19</v>
      </c>
      <c r="AZ90" s="112"/>
      <c r="BA90" s="115"/>
      <c r="BB90" s="102"/>
      <c r="BC90" s="103"/>
    </row>
    <row r="91" spans="2:86" ht="12" customHeight="1" thickBot="1">
      <c r="B91" s="118"/>
      <c r="C91" s="104"/>
      <c r="D91" s="118"/>
      <c r="E91" s="104"/>
      <c r="F91" s="104"/>
      <c r="G91" s="104"/>
      <c r="H91" s="104"/>
      <c r="I91" s="105"/>
      <c r="J91" s="122"/>
      <c r="K91" s="123"/>
      <c r="L91" s="123"/>
      <c r="M91" s="123"/>
      <c r="N91" s="124"/>
      <c r="O91" s="106" t="s">
        <v>59</v>
      </c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21"/>
      <c r="AF91" s="107" t="s">
        <v>60</v>
      </c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8"/>
      <c r="AW91" s="113"/>
      <c r="AX91" s="114"/>
      <c r="AY91" s="114"/>
      <c r="AZ91" s="114"/>
      <c r="BA91" s="116"/>
      <c r="BB91" s="104"/>
      <c r="BC91" s="105"/>
      <c r="BZ91" s="53"/>
      <c r="CA91" s="53"/>
      <c r="CB91" s="53"/>
      <c r="CC91" s="80"/>
      <c r="CD91" s="80"/>
      <c r="CE91" s="80"/>
      <c r="CF91" s="80"/>
      <c r="CG91" s="80"/>
      <c r="CH91" s="80"/>
    </row>
    <row r="92" spans="78:86" ht="3.75" customHeight="1">
      <c r="BZ92" s="53"/>
      <c r="CA92" s="53"/>
      <c r="CB92" s="53"/>
      <c r="CC92" s="80"/>
      <c r="CD92" s="80"/>
      <c r="CE92" s="80"/>
      <c r="CF92" s="80"/>
      <c r="CG92" s="80"/>
      <c r="CH92" s="80"/>
    </row>
    <row r="93" spans="57:73" ht="12.75">
      <c r="BE93" s="47"/>
      <c r="BF93" s="38"/>
      <c r="BG93" s="38"/>
      <c r="BH93" s="38"/>
      <c r="BI93" s="38"/>
      <c r="BJ93" s="38"/>
      <c r="BK93" s="38"/>
      <c r="BL93" s="38"/>
      <c r="BM93" s="55"/>
      <c r="BN93" s="55"/>
      <c r="BO93" s="55"/>
      <c r="BP93" s="55"/>
      <c r="BQ93" s="55"/>
      <c r="BR93" s="55"/>
      <c r="BS93" s="55"/>
      <c r="BT93" s="55"/>
      <c r="BU93" s="55"/>
    </row>
    <row r="94" spans="2:73" ht="12.75">
      <c r="B94" s="1" t="s">
        <v>38</v>
      </c>
      <c r="BE94" s="47"/>
      <c r="BF94" s="38"/>
      <c r="BG94" s="38"/>
      <c r="BH94" s="38"/>
      <c r="BI94" s="38"/>
      <c r="BJ94" s="38"/>
      <c r="BK94" s="38"/>
      <c r="BL94" s="38"/>
      <c r="BM94" s="55"/>
      <c r="BN94" s="55"/>
      <c r="BO94" s="55"/>
      <c r="BP94" s="55"/>
      <c r="BQ94" s="55"/>
      <c r="BR94" s="55"/>
      <c r="BS94" s="55"/>
      <c r="BT94" s="55"/>
      <c r="BU94" s="55"/>
    </row>
    <row r="95" ht="13.5" thickBot="1"/>
    <row r="96" spans="9:48" ht="24" customHeight="1">
      <c r="I96" s="152" t="s">
        <v>8</v>
      </c>
      <c r="J96" s="153"/>
      <c r="K96" s="153"/>
      <c r="L96" s="22"/>
      <c r="M96" s="162" t="str">
        <f>IF(ISBLANK($AZ$90)," ",IF($AW$90&gt;$AZ$90,$O$90,IF($AZ$90&gt;$AW$90,$AF$90)))</f>
        <v> </v>
      </c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3"/>
    </row>
    <row r="97" spans="9:48" ht="24" customHeight="1">
      <c r="I97" s="98" t="s">
        <v>9</v>
      </c>
      <c r="J97" s="99"/>
      <c r="K97" s="99"/>
      <c r="L97" s="24"/>
      <c r="M97" s="100" t="str">
        <f>IF(ISBLANK($AZ$90)," ",IF($AW$90&lt;$AZ$90,$O$90,IF($AZ$90&lt;$AW$90,$AF$90)))</f>
        <v> </v>
      </c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1"/>
    </row>
    <row r="98" spans="9:48" ht="24" customHeight="1">
      <c r="I98" s="98" t="s">
        <v>10</v>
      </c>
      <c r="J98" s="99"/>
      <c r="K98" s="99"/>
      <c r="L98" s="23"/>
      <c r="M98" s="100" t="str">
        <f>IF(ISBLANK($AZ$86)," ",IF($AW$86&gt;$AZ$86,$O$86,IF($AZ$86&gt;$AW$86,$AF$86)))</f>
        <v> </v>
      </c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1"/>
    </row>
    <row r="99" spans="9:48" ht="24" customHeight="1">
      <c r="I99" s="98" t="s">
        <v>11</v>
      </c>
      <c r="J99" s="99"/>
      <c r="K99" s="99"/>
      <c r="L99" s="24"/>
      <c r="M99" s="100" t="str">
        <f>IF(ISBLANK($AZ$86)," ",IF($AW$86&lt;$AZ$86,$O$86,IF($AZ$86&lt;$AW$86,$AF$86)))</f>
        <v> </v>
      </c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1"/>
    </row>
    <row r="100" spans="9:102" ht="24" customHeight="1">
      <c r="I100" s="98" t="s">
        <v>45</v>
      </c>
      <c r="J100" s="99"/>
      <c r="K100" s="99"/>
      <c r="L100" s="24"/>
      <c r="M100" s="100" t="str">
        <f>IF(ISBLANK($AZ$82)," ",IF($AW$82&gt;$AZ$82,$O$82,IF($AZ$82&gt;$AW$82,$AF$82)))</f>
        <v> </v>
      </c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1"/>
      <c r="BE100" s="47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</row>
    <row r="101" spans="9:102" ht="24" customHeight="1">
      <c r="I101" s="98" t="s">
        <v>46</v>
      </c>
      <c r="J101" s="99"/>
      <c r="K101" s="99"/>
      <c r="L101" s="24"/>
      <c r="M101" s="100" t="str">
        <f>IF(ISBLANK($AZ$82)," ",IF($AW$82&lt;$AZ$82,$O$82,IF($AZ$82&lt;$AW$82,$AF$82)))</f>
        <v> </v>
      </c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1"/>
      <c r="BE101" s="47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</row>
    <row r="102" spans="9:48" ht="24" customHeight="1">
      <c r="I102" s="98" t="s">
        <v>47</v>
      </c>
      <c r="J102" s="99"/>
      <c r="K102" s="99"/>
      <c r="L102" s="24"/>
      <c r="M102" s="100" t="str">
        <f>IF(ISBLANK($AZ$78)," ",IF($AW$78&gt;$AZ$78,$O$78,IF($AZ$78&gt;$AW$78,$AF$78)))</f>
        <v> </v>
      </c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1"/>
    </row>
    <row r="103" spans="9:48" ht="24" customHeight="1" thickBot="1">
      <c r="I103" s="94" t="s">
        <v>48</v>
      </c>
      <c r="J103" s="95"/>
      <c r="K103" s="95"/>
      <c r="L103" s="25"/>
      <c r="M103" s="96" t="str">
        <f>IF(ISBLANK($AZ$78)," ",IF($AW$78&lt;$AZ$78,$O$78,IF($AZ$78&lt;$AW$78,$AF$78)))</f>
        <v> </v>
      </c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7"/>
    </row>
  </sheetData>
  <sheetProtection/>
  <mergeCells count="376">
    <mergeCell ref="A5:AP5"/>
    <mergeCell ref="AP46:AR46"/>
    <mergeCell ref="E45:AD45"/>
    <mergeCell ref="AE45:AG45"/>
    <mergeCell ref="AP45:AR45"/>
    <mergeCell ref="G46:AD46"/>
    <mergeCell ref="AK46:AL46"/>
    <mergeCell ref="AN46:AO46"/>
    <mergeCell ref="AP41:AR41"/>
    <mergeCell ref="G43:AD43"/>
    <mergeCell ref="AE41:AG41"/>
    <mergeCell ref="AP40:AR40"/>
    <mergeCell ref="AN43:AO43"/>
    <mergeCell ref="AK41:AL41"/>
    <mergeCell ref="AE42:AG42"/>
    <mergeCell ref="AH42:AJ42"/>
    <mergeCell ref="AE40:AG40"/>
    <mergeCell ref="AH40:AJ40"/>
    <mergeCell ref="AE39:AG39"/>
    <mergeCell ref="AP48:AR48"/>
    <mergeCell ref="AP42:AR42"/>
    <mergeCell ref="AH45:AJ45"/>
    <mergeCell ref="AK45:AO45"/>
    <mergeCell ref="AN48:AO48"/>
    <mergeCell ref="AN40:AO40"/>
    <mergeCell ref="AK47:AL47"/>
    <mergeCell ref="AE46:AG46"/>
    <mergeCell ref="AE47:AG47"/>
    <mergeCell ref="A4:AP4"/>
    <mergeCell ref="B55:BC55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Z34:BA34"/>
    <mergeCell ref="BB34:BC34"/>
    <mergeCell ref="AW35:AX35"/>
    <mergeCell ref="AZ35:BA35"/>
    <mergeCell ref="BB35:BC35"/>
    <mergeCell ref="AK40:AL40"/>
    <mergeCell ref="AK42:AL42"/>
    <mergeCell ref="D35:F35"/>
    <mergeCell ref="G35:I35"/>
    <mergeCell ref="J35:N35"/>
    <mergeCell ref="O35:AD35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J31:N31"/>
    <mergeCell ref="O31:AD31"/>
    <mergeCell ref="D33:F33"/>
    <mergeCell ref="G33:I33"/>
    <mergeCell ref="J33:N33"/>
    <mergeCell ref="O33:AD33"/>
    <mergeCell ref="J32:N32"/>
    <mergeCell ref="O32:AD32"/>
    <mergeCell ref="AF32:AV32"/>
    <mergeCell ref="AW32:AX32"/>
    <mergeCell ref="AZ32:BA32"/>
    <mergeCell ref="BB32:BC32"/>
    <mergeCell ref="AF31:AV31"/>
    <mergeCell ref="AW31:AX31"/>
    <mergeCell ref="AF30:AV30"/>
    <mergeCell ref="AW30:AX30"/>
    <mergeCell ref="AZ31:BA31"/>
    <mergeCell ref="BB31:BC31"/>
    <mergeCell ref="AZ30:BA30"/>
    <mergeCell ref="BB30:BC30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D29:F29"/>
    <mergeCell ref="G29:I29"/>
    <mergeCell ref="J29:N29"/>
    <mergeCell ref="O29:AD29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29:C29"/>
    <mergeCell ref="B34:C34"/>
    <mergeCell ref="B35:C35"/>
    <mergeCell ref="B30:C30"/>
    <mergeCell ref="B31:C31"/>
    <mergeCell ref="B32:C32"/>
    <mergeCell ref="B33:C3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4:C24"/>
    <mergeCell ref="D24:F24"/>
    <mergeCell ref="G24:I24"/>
    <mergeCell ref="J24:N24"/>
    <mergeCell ref="B23:C23"/>
    <mergeCell ref="G23:I23"/>
    <mergeCell ref="D23:F23"/>
    <mergeCell ref="O23:AV23"/>
    <mergeCell ref="AE17:AF17"/>
    <mergeCell ref="AE18:AF18"/>
    <mergeCell ref="AG17:BA17"/>
    <mergeCell ref="AG18:BA18"/>
    <mergeCell ref="AF24:AV24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Y17:Z17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B86:C87"/>
    <mergeCell ref="J86:N87"/>
    <mergeCell ref="O85:AV85"/>
    <mergeCell ref="B66:C67"/>
    <mergeCell ref="D66:I67"/>
    <mergeCell ref="J66:N67"/>
    <mergeCell ref="O66:AD66"/>
    <mergeCell ref="O71:AD71"/>
    <mergeCell ref="AF71:AV71"/>
    <mergeCell ref="B73:C73"/>
    <mergeCell ref="B90:C91"/>
    <mergeCell ref="J90:N91"/>
    <mergeCell ref="AY86:AY87"/>
    <mergeCell ref="AZ86:BA87"/>
    <mergeCell ref="AZ90:BA91"/>
    <mergeCell ref="O87:AD87"/>
    <mergeCell ref="AF87:AV87"/>
    <mergeCell ref="O86:AD86"/>
    <mergeCell ref="AF86:AV86"/>
    <mergeCell ref="AW86:AX87"/>
    <mergeCell ref="BB90:BC91"/>
    <mergeCell ref="O91:AD91"/>
    <mergeCell ref="AF91:AV91"/>
    <mergeCell ref="O90:AD90"/>
    <mergeCell ref="AF90:AV90"/>
    <mergeCell ref="AW90:AX91"/>
    <mergeCell ref="AY90:AY91"/>
    <mergeCell ref="AW85:BA85"/>
    <mergeCell ref="BB85:BC85"/>
    <mergeCell ref="B89:C89"/>
    <mergeCell ref="J89:N89"/>
    <mergeCell ref="O89:AV89"/>
    <mergeCell ref="AW89:BA89"/>
    <mergeCell ref="BB89:BC89"/>
    <mergeCell ref="B85:C85"/>
    <mergeCell ref="J85:N85"/>
    <mergeCell ref="BB86:BC87"/>
    <mergeCell ref="I99:K99"/>
    <mergeCell ref="M97:AV97"/>
    <mergeCell ref="D85:I85"/>
    <mergeCell ref="D86:I87"/>
    <mergeCell ref="D89:I89"/>
    <mergeCell ref="D90:I91"/>
    <mergeCell ref="M98:AV98"/>
    <mergeCell ref="M99:AV99"/>
    <mergeCell ref="M96:AV96"/>
    <mergeCell ref="I98:K98"/>
    <mergeCell ref="I96:K96"/>
    <mergeCell ref="U10:V10"/>
    <mergeCell ref="O24:AD24"/>
    <mergeCell ref="J26:N26"/>
    <mergeCell ref="J28:N28"/>
    <mergeCell ref="O28:AD28"/>
    <mergeCell ref="J30:N30"/>
    <mergeCell ref="O30:AD30"/>
    <mergeCell ref="G42:AD42"/>
    <mergeCell ref="G40:AD40"/>
    <mergeCell ref="AW62:AX63"/>
    <mergeCell ref="AY62:AY63"/>
    <mergeCell ref="AZ62:BA63"/>
    <mergeCell ref="B61:C61"/>
    <mergeCell ref="D61:I61"/>
    <mergeCell ref="J61:N61"/>
    <mergeCell ref="O61:AV61"/>
    <mergeCell ref="B65:C65"/>
    <mergeCell ref="D65:I65"/>
    <mergeCell ref="J65:N65"/>
    <mergeCell ref="O65:AV65"/>
    <mergeCell ref="AW61:BA61"/>
    <mergeCell ref="BB61:BC61"/>
    <mergeCell ref="B62:C63"/>
    <mergeCell ref="D62:I63"/>
    <mergeCell ref="J62:N63"/>
    <mergeCell ref="O62:AD62"/>
    <mergeCell ref="BB62:BC63"/>
    <mergeCell ref="O63:AD63"/>
    <mergeCell ref="AF63:AV63"/>
    <mergeCell ref="AW65:BA65"/>
    <mergeCell ref="BB65:BC65"/>
    <mergeCell ref="BB66:BC67"/>
    <mergeCell ref="O67:AD67"/>
    <mergeCell ref="AF67:AV67"/>
    <mergeCell ref="AF66:AV66"/>
    <mergeCell ref="AF62:AV62"/>
    <mergeCell ref="A2:AP3"/>
    <mergeCell ref="B69:C69"/>
    <mergeCell ref="D69:I69"/>
    <mergeCell ref="J69:N69"/>
    <mergeCell ref="O69:AV69"/>
    <mergeCell ref="AW69:BA69"/>
    <mergeCell ref="H58:L58"/>
    <mergeCell ref="U58:V58"/>
    <mergeCell ref="X58:AB58"/>
    <mergeCell ref="AL58:AP58"/>
    <mergeCell ref="AW70:AX71"/>
    <mergeCell ref="AY70:AY71"/>
    <mergeCell ref="AZ70:BA71"/>
    <mergeCell ref="BB70:BC71"/>
    <mergeCell ref="AW66:AX67"/>
    <mergeCell ref="AY66:AY67"/>
    <mergeCell ref="AZ66:BA67"/>
    <mergeCell ref="D73:I73"/>
    <mergeCell ref="J73:N73"/>
    <mergeCell ref="O73:AV73"/>
    <mergeCell ref="AW73:BA73"/>
    <mergeCell ref="BB69:BC69"/>
    <mergeCell ref="B70:C71"/>
    <mergeCell ref="D70:I71"/>
    <mergeCell ref="J70:N71"/>
    <mergeCell ref="O70:AD70"/>
    <mergeCell ref="AF70:AV70"/>
    <mergeCell ref="BB73:BC73"/>
    <mergeCell ref="B74:C75"/>
    <mergeCell ref="D74:I75"/>
    <mergeCell ref="J74:N75"/>
    <mergeCell ref="O74:AD74"/>
    <mergeCell ref="AF74:AV74"/>
    <mergeCell ref="AW74:AX75"/>
    <mergeCell ref="AY74:AY75"/>
    <mergeCell ref="AZ74:BA75"/>
    <mergeCell ref="BB74:BC75"/>
    <mergeCell ref="AW78:AX79"/>
    <mergeCell ref="AY78:AY79"/>
    <mergeCell ref="AZ78:BA79"/>
    <mergeCell ref="O75:AD75"/>
    <mergeCell ref="AF75:AV75"/>
    <mergeCell ref="B77:C77"/>
    <mergeCell ref="D77:I77"/>
    <mergeCell ref="J77:N77"/>
    <mergeCell ref="O77:AV77"/>
    <mergeCell ref="O81:AV81"/>
    <mergeCell ref="AW81:BA81"/>
    <mergeCell ref="BB81:BC81"/>
    <mergeCell ref="AW77:BA77"/>
    <mergeCell ref="BB77:BC77"/>
    <mergeCell ref="B78:C79"/>
    <mergeCell ref="D78:I79"/>
    <mergeCell ref="J78:N79"/>
    <mergeCell ref="O78:AD78"/>
    <mergeCell ref="AF78:AV78"/>
    <mergeCell ref="B82:C83"/>
    <mergeCell ref="D82:I83"/>
    <mergeCell ref="J82:N83"/>
    <mergeCell ref="O82:AD82"/>
    <mergeCell ref="BB78:BC79"/>
    <mergeCell ref="O79:AD79"/>
    <mergeCell ref="AF79:AV79"/>
    <mergeCell ref="B81:C81"/>
    <mergeCell ref="D81:I81"/>
    <mergeCell ref="J81:N81"/>
    <mergeCell ref="BB82:BC83"/>
    <mergeCell ref="O83:AD83"/>
    <mergeCell ref="AF83:AV83"/>
    <mergeCell ref="I100:K100"/>
    <mergeCell ref="M100:AV100"/>
    <mergeCell ref="AF82:AV82"/>
    <mergeCell ref="AW82:AX83"/>
    <mergeCell ref="AY82:AY83"/>
    <mergeCell ref="AZ82:BA83"/>
    <mergeCell ref="I97:K97"/>
    <mergeCell ref="I103:K103"/>
    <mergeCell ref="M103:AV103"/>
    <mergeCell ref="I101:K101"/>
    <mergeCell ref="M101:AV101"/>
    <mergeCell ref="I102:K102"/>
    <mergeCell ref="M102:AV102"/>
  </mergeCells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scale="95" r:id="rId4"/>
  <headerFooter alignWithMargins="0">
    <oddFooter xml:space="preserve">&amp;C&amp;F&amp;R&amp;P von &amp;N </oddFooter>
  </headerFooter>
  <drawing r:id="rId3"/>
  <legacyDrawing r:id="rId2"/>
  <oleObjects>
    <oleObject progId="Designer" shapeId="990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Raschka</cp:lastModifiedBy>
  <cp:lastPrinted>2015-08-23T11:59:29Z</cp:lastPrinted>
  <dcterms:created xsi:type="dcterms:W3CDTF">2002-02-21T07:48:38Z</dcterms:created>
  <dcterms:modified xsi:type="dcterms:W3CDTF">2015-09-06T20:05:09Z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