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'PC-Version'!$A$1:$BE$103</definedName>
  </definedNames>
  <calcPr fullCalcOnLoad="1"/>
</workbook>
</file>

<file path=xl/sharedStrings.xml><?xml version="1.0" encoding="utf-8"?>
<sst xmlns="http://schemas.openxmlformats.org/spreadsheetml/2006/main" count="247" uniqueCount="76">
  <si>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</si>
  <si>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</si>
  <si>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</si>
  <si>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</si>
  <si>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</si>
  <si>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</si>
  <si>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</si>
  <si>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</si>
  <si>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</si>
  <si>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</si>
  <si>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</si>
  <si>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</si>
  <si>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</si>
  <si>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</si>
  <si>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</si>
  <si>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</si>
  <si>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</si>
  <si>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</si>
  <si>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</si>
  <si>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</si>
  <si>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</si>
  <si>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</si>
  <si>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</si>
  <si>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</si>
  <si>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</si>
  <si>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</si>
  <si>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</si>
  <si>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</si>
  <si>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</si>
  <si>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</si>
  <si>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</si>
  <si>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</si>
  <si>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</si>
  <si>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</si>
  <si>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</si>
  <si>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</si>
  <si>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</si>
  <si>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Endspiel</t>
  </si>
  <si>
    <t>x</t>
  </si>
  <si>
    <t>Platz</t>
  </si>
  <si>
    <t>6.</t>
  </si>
  <si>
    <t>7.</t>
  </si>
  <si>
    <t>8.</t>
  </si>
  <si>
    <t>9.</t>
  </si>
  <si>
    <t>10.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</si>
  <si>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</si>
  <si>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</si>
  <si>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</si>
  <si>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</si>
  <si>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</si>
  <si>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</si>
  <si>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</si>
  <si>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</si>
  <si>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23</t>
  </si>
  <si>
    <t>Sieger Spiel 23</t>
  </si>
  <si>
    <t>V. Platzierungen</t>
  </si>
  <si>
    <t>Verlierer Spiel 24</t>
  </si>
  <si>
    <t>Sieger Spiel 24</t>
  </si>
  <si>
    <t>Spiel um Platz 9</t>
  </si>
  <si>
    <t>Spiel um Platz 7</t>
  </si>
  <si>
    <t>Spiel um Platz 5</t>
  </si>
  <si>
    <t>Spiel um Platz 3</t>
  </si>
  <si>
    <t>SV Haslach</t>
  </si>
  <si>
    <t>im Stadion Rembrechtser Strasse</t>
  </si>
  <si>
    <r>
      <t>Fußball Feldturnier für -</t>
    </r>
    <r>
      <rPr>
        <b/>
        <sz val="12"/>
        <rFont val="Arial"/>
        <family val="2"/>
      </rPr>
      <t xml:space="preserve"> B-J</t>
    </r>
    <r>
      <rPr>
        <b/>
        <sz val="12"/>
        <rFont val="Arial"/>
        <family val="2"/>
      </rPr>
      <t>uniorinnen</t>
    </r>
    <r>
      <rPr>
        <sz val="12"/>
        <rFont val="Arial"/>
        <family val="2"/>
      </rPr>
      <t xml:space="preserve"> - Mannschaften</t>
    </r>
  </si>
  <si>
    <t xml:space="preserve">                                 GIRLS CUP 2015</t>
  </si>
  <si>
    <t>SV Haslach 9er</t>
  </si>
  <si>
    <t>SGM MBK 7er</t>
  </si>
  <si>
    <t>TSV Tettnang II 9er</t>
  </si>
  <si>
    <t>PSG Friedrichshafen 7er</t>
  </si>
  <si>
    <t>FV Bad Waldsee 7er</t>
  </si>
  <si>
    <t>SV Baindt 9er</t>
  </si>
  <si>
    <t>SC Unterzeil-Reichenhofen 9er</t>
  </si>
  <si>
    <t>SGM Ertingen / Binzwangen 7er</t>
  </si>
  <si>
    <t>SV Bergatreute 9er</t>
  </si>
  <si>
    <t>FC Blau-Weiß Bellamont 9er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</si>
</sst>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7" fillId="32" borderId="35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14" xfId="0" applyNumberFormat="1" applyBorder="1" applyAlignment="1">
      <alignment/>
    </xf>
    <xf numFmtId="174" fontId="0" fillId="0" borderId="2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7" fillId="4" borderId="33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3" fillId="34" borderId="44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49" xfId="0" applyFont="1" applyBorder="1" applyAlignment="1">
      <alignment horizontal="left" shrinkToFit="1"/>
    </xf>
    <xf numFmtId="0" fontId="6" fillId="0" borderId="49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24" xfId="0" applyFont="1" applyBorder="1" applyAlignment="1">
      <alignment horizontal="left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shrinkToFit="1"/>
    </xf>
    <xf numFmtId="20" fontId="0" fillId="0" borderId="52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Fill="1" applyBorder="1" applyAlignment="1">
      <alignment horizontal="center"/>
    </xf>
    <xf numFmtId="20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vertical="center"/>
    </xf>
    <xf numFmtId="0" fontId="7" fillId="34" borderId="37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55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57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58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55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0" fillId="0" borderId="56" xfId="0" applyFont="1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4" borderId="31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60" xfId="0" applyFont="1" applyBorder="1" applyAlignment="1" applyProtection="1">
      <alignment horizontal="left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23" xfId="0" applyFont="1" applyBorder="1" applyAlignment="1">
      <alignment horizontal="left" shrinkToFit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png" /><Relationship Id="rId3" Type="http://schemas.openxmlformats.org/officeDocument/2006/relationships/hyperlink" Target="http://www.sport2000.de/" TargetMode="External" /><Relationship Id="rId4" Type="http://schemas.openxmlformats.org/officeDocument/2006/relationships/hyperlink" Target="http://www.sport2000.de/" TargetMode="External" /><Relationship Id="rId5" Type="http://schemas.openxmlformats.org/officeDocument/2006/relationships/image" Target="../media/image9.png" /><Relationship Id="rId6" Type="http://schemas.openxmlformats.org/officeDocument/2006/relationships/hyperlink" Target="http://www.sport2000.de/" TargetMode="External" /><Relationship Id="rId7" Type="http://schemas.openxmlformats.org/officeDocument/2006/relationships/hyperlink" Target="http://www.sport2000.de/" TargetMode="External" /><Relationship Id="rId8" Type="http://schemas.openxmlformats.org/officeDocument/2006/relationships/image" Target="../media/image7.emf" /><Relationship Id="rId9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9525</xdr:colOff>
      <xdr:row>1</xdr:row>
      <xdr:rowOff>66675</xdr:rowOff>
    </xdr:from>
    <xdr:to>
      <xdr:col>54</xdr:col>
      <xdr:colOff>28575</xdr:colOff>
      <xdr:row>5</xdr:row>
      <xdr:rowOff>38100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61925"/>
          <a:ext cx="1047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161925</xdr:rowOff>
    </xdr:from>
    <xdr:to>
      <xdr:col>5</xdr:col>
      <xdr:colOff>95250</xdr:colOff>
      <xdr:row>3</xdr:row>
      <xdr:rowOff>19050</xdr:rowOff>
    </xdr:to>
    <xdr:pic>
      <xdr:nvPicPr>
        <xdr:cNvPr id="2" name="Grafik 8" descr="Sport2000-Mitglied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57175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</xdr:rowOff>
    </xdr:from>
    <xdr:to>
      <xdr:col>22</xdr:col>
      <xdr:colOff>38100</xdr:colOff>
      <xdr:row>3</xdr:row>
      <xdr:rowOff>257175</xdr:rowOff>
    </xdr:to>
    <xdr:pic>
      <xdr:nvPicPr>
        <xdr:cNvPr id="3" name="Grafik 9" descr="http://www.sport-roman.de/media/logo_haendler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762000"/>
          <a:ext cx="2543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55</xdr:row>
      <xdr:rowOff>19050</xdr:rowOff>
    </xdr:from>
    <xdr:to>
      <xdr:col>10</xdr:col>
      <xdr:colOff>0</xdr:colOff>
      <xdr:row>56</xdr:row>
      <xdr:rowOff>114300</xdr:rowOff>
    </xdr:to>
    <xdr:pic>
      <xdr:nvPicPr>
        <xdr:cNvPr id="4" name="Grafik 12" descr="Sport2000-Mitglied">
          <a:hlinkClick r:id="rId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061085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56</xdr:row>
      <xdr:rowOff>104775</xdr:rowOff>
    </xdr:from>
    <xdr:to>
      <xdr:col>26</xdr:col>
      <xdr:colOff>47625</xdr:colOff>
      <xdr:row>56</xdr:row>
      <xdr:rowOff>352425</xdr:rowOff>
    </xdr:to>
    <xdr:pic>
      <xdr:nvPicPr>
        <xdr:cNvPr id="5" name="Grafik 13" descr="http://www.sport-roman.de/media/logo_haendler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" y="11115675"/>
          <a:ext cx="2533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45</xdr:row>
      <xdr:rowOff>9525</xdr:rowOff>
    </xdr:from>
    <xdr:to>
      <xdr:col>25</xdr:col>
      <xdr:colOff>9525</xdr:colOff>
      <xdr:row>47</xdr:row>
      <xdr:rowOff>38100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57425" y="89630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47</xdr:col>
      <xdr:colOff>38100</xdr:colOff>
      <xdr:row>44</xdr:row>
      <xdr:rowOff>152400</xdr:rowOff>
    </xdr:from>
    <xdr:to>
      <xdr:col>52</xdr:col>
      <xdr:colOff>76200</xdr:colOff>
      <xdr:row>47</xdr:row>
      <xdr:rowOff>19050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10200" y="89439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102"/>
  <sheetViews>
    <sheetView tabSelected="1" zoomScale="145" zoomScaleNormal="145" zoomScalePageLayoutView="0" workbookViewId="0" topLeftCell="A1">
      <selection activeCell="BB25" sqref="BB25:BC25"/>
    </sheetView>
  </sheetViews>
  <sheetFormatPr defaultColWidth="1.7109375" defaultRowHeight="12.75"/>
  <cols>
    <col min="1" max="55" width="1.7109375" style="0" customWidth="1"/>
    <col min="56" max="56" width="3.421875" style="25" customWidth="1"/>
    <col min="57" max="57" width="1.7109375" style="30" customWidth="1"/>
    <col min="58" max="58" width="2.8515625" style="30" customWidth="1"/>
    <col min="59" max="59" width="2.140625" style="30" customWidth="1"/>
    <col min="60" max="60" width="2.8515625" style="30" customWidth="1"/>
    <col min="61" max="64" width="1.7109375" style="30" customWidth="1"/>
    <col min="65" max="65" width="21.28125" style="30" customWidth="1"/>
    <col min="66" max="66" width="2.28125" style="30" customWidth="1"/>
    <col min="67" max="67" width="3.140625" style="30" customWidth="1"/>
    <col min="68" max="68" width="1.7109375" style="30" customWidth="1"/>
    <col min="69" max="69" width="2.28125" style="30" customWidth="1"/>
    <col min="70" max="70" width="2.57421875" style="30" customWidth="1"/>
    <col min="71" max="73" width="1.7109375" style="30" customWidth="1"/>
    <col min="74" max="80" width="1.7109375" style="31" customWidth="1"/>
    <col min="81" max="115" width="1.7109375" style="32" customWidth="1"/>
    <col min="116" max="116" width="1.7109375" style="25" customWidth="1"/>
  </cols>
  <sheetData>
    <row r="1" spans="56:116" ht="7.5" customHeight="1">
      <c r="BD1" s="7"/>
      <c r="DL1" s="7"/>
    </row>
    <row r="2" spans="1:159" ht="33" customHeight="1">
      <c r="A2" s="112" t="s">
        <v>62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T2" s="27"/>
      <c r="AU2" s="28"/>
      <c r="AV2" s="28"/>
      <c r="AW2" s="28"/>
      <c r="AX2" s="28"/>
      <c r="AY2" s="28"/>
      <c r="AZ2" s="28"/>
      <c r="BA2" s="28"/>
      <c r="BB2" s="28"/>
      <c r="BC2" s="29"/>
      <c r="BD2" s="7"/>
      <c r="BE2" s="62"/>
      <c r="BX2" s="30"/>
      <c r="BY2" s="30"/>
      <c r="BZ2" s="30"/>
      <c r="CA2" s="30"/>
      <c r="CB2" s="30"/>
      <c r="CC2" s="54"/>
      <c r="CD2" s="54"/>
      <c r="CE2" s="54"/>
      <c r="CF2" s="54"/>
      <c r="DL2" s="32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</row>
    <row r="3" spans="1:116" s="14" customFormat="1" ht="18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/>
      <c r="AR3"/>
      <c r="AS3"/>
      <c r="AT3" s="63"/>
      <c r="AU3" s="64"/>
      <c r="AV3" s="64"/>
      <c r="AW3" s="64"/>
      <c r="AX3" s="64"/>
      <c r="AY3" s="64"/>
      <c r="AZ3" s="64"/>
      <c r="BA3" s="64"/>
      <c r="BB3" s="64"/>
      <c r="BC3" s="65"/>
      <c r="BD3" s="7"/>
      <c r="BE3" s="66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4"/>
      <c r="BW3" s="34"/>
      <c r="BX3" s="33"/>
      <c r="BY3" s="33"/>
      <c r="BZ3" s="33"/>
      <c r="CA3" s="33"/>
      <c r="CB3" s="33"/>
      <c r="CC3" s="67"/>
      <c r="CD3" s="67"/>
      <c r="CE3" s="67"/>
      <c r="CF3" s="67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</row>
    <row r="4" spans="1:116" s="2" customFormat="1" ht="24.75" customHeight="1">
      <c r="A4" s="220" t="s">
        <v>65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/>
      <c r="AR4"/>
      <c r="AS4"/>
      <c r="AT4" s="63"/>
      <c r="AU4" s="64"/>
      <c r="AV4" s="64"/>
      <c r="AW4" s="64"/>
      <c r="AX4" s="64"/>
      <c r="AY4" s="64"/>
      <c r="AZ4" s="64"/>
      <c r="BA4" s="64"/>
      <c r="BB4" s="64"/>
      <c r="BC4" s="65"/>
      <c r="BD4" s="7"/>
      <c r="BE4" s="68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6"/>
      <c r="BY4" s="36"/>
      <c r="BZ4" s="36"/>
      <c r="CA4" s="36"/>
      <c r="CB4" s="36"/>
      <c r="CC4" s="69"/>
      <c r="CD4" s="69"/>
      <c r="CE4" s="69"/>
      <c r="CF4" s="69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</row>
    <row r="5" spans="1:116" s="2" customFormat="1" ht="15" customHeight="1">
      <c r="A5" s="113" t="s">
        <v>64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/>
      <c r="AR5"/>
      <c r="AS5"/>
      <c r="AT5" s="63"/>
      <c r="AU5" s="64"/>
      <c r="AV5" s="64"/>
      <c r="AW5" s="64"/>
      <c r="AX5" s="64"/>
      <c r="AY5" s="64"/>
      <c r="AZ5" s="64"/>
      <c r="BA5" s="64"/>
      <c r="BB5" s="64"/>
      <c r="BC5" s="65"/>
      <c r="BD5" s="7"/>
      <c r="BE5" s="68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6"/>
      <c r="BY5" s="36"/>
      <c r="BZ5" s="36"/>
      <c r="CA5" s="36"/>
      <c r="CB5" s="36"/>
      <c r="CC5" s="69"/>
      <c r="CD5" s="69"/>
      <c r="CE5" s="69"/>
      <c r="CF5" s="69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</row>
    <row r="6" spans="12:116" s="2" customFormat="1" ht="17.25" customHeight="1">
      <c r="L6" s="3" t="s">
        <v>0</v>
      </c>
      <c r="M6" s="173" t="s">
        <v>1</v>
      </c>
      <c r="N6" s="173"/>
      <c r="O6" s="173"/>
      <c r="P6" s="173"/>
      <c r="Q6" s="173"/>
      <c r="R6" s="173"/>
      <c r="S6" s="173"/>
      <c r="T6" s="173"/>
      <c r="U6" s="2" t="s">
        <v>2</v>
      </c>
      <c r="Y6" s="174">
        <v>42259</v>
      </c>
      <c r="Z6" s="174"/>
      <c r="AA6" s="174"/>
      <c r="AB6" s="174"/>
      <c r="AC6" s="174"/>
      <c r="AD6" s="174"/>
      <c r="AE6" s="174"/>
      <c r="AF6" s="174"/>
      <c r="AQ6"/>
      <c r="AR6"/>
      <c r="AS6"/>
      <c r="AT6" s="63"/>
      <c r="AU6" s="64"/>
      <c r="AV6" s="64"/>
      <c r="AW6" s="64"/>
      <c r="AX6" s="64"/>
      <c r="AY6" s="64"/>
      <c r="AZ6" s="64"/>
      <c r="BA6" s="64"/>
      <c r="BB6" s="64"/>
      <c r="BC6" s="65"/>
      <c r="BD6" s="7"/>
      <c r="BE6" s="68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6"/>
      <c r="BY6" s="36"/>
      <c r="BZ6" s="36"/>
      <c r="CA6" s="36"/>
      <c r="CB6" s="36"/>
      <c r="CC6" s="69"/>
      <c r="CD6" s="69"/>
      <c r="CE6" s="69"/>
      <c r="CF6" s="69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</row>
    <row r="7" spans="43:116" s="2" customFormat="1" ht="6" customHeight="1">
      <c r="AQ7"/>
      <c r="AR7"/>
      <c r="AS7"/>
      <c r="AT7" s="63"/>
      <c r="AU7" s="64"/>
      <c r="AV7" s="64"/>
      <c r="AW7" s="64"/>
      <c r="AX7" s="64"/>
      <c r="AY7" s="64"/>
      <c r="AZ7" s="64"/>
      <c r="BA7" s="64"/>
      <c r="BB7" s="64"/>
      <c r="BC7" s="65"/>
      <c r="BD7" s="7"/>
      <c r="BE7" s="68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6"/>
      <c r="BY7" s="36"/>
      <c r="BZ7" s="36"/>
      <c r="CA7" s="36"/>
      <c r="CB7" s="36"/>
      <c r="CC7" s="69"/>
      <c r="CD7" s="69"/>
      <c r="CE7" s="69"/>
      <c r="CF7" s="69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</row>
    <row r="8" spans="2:116" s="2" customFormat="1" ht="15">
      <c r="B8" s="175" t="s">
        <v>63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Q8"/>
      <c r="AR8"/>
      <c r="AS8"/>
      <c r="AT8" s="70"/>
      <c r="AU8" s="71"/>
      <c r="AV8" s="71"/>
      <c r="AW8" s="71"/>
      <c r="AX8" s="71"/>
      <c r="AY8" s="71"/>
      <c r="AZ8" s="71"/>
      <c r="BA8" s="71"/>
      <c r="BB8" s="71"/>
      <c r="BC8" s="72"/>
      <c r="BD8" s="7"/>
      <c r="BE8" s="68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6"/>
      <c r="BY8" s="36"/>
      <c r="BZ8" s="36"/>
      <c r="CA8" s="36"/>
      <c r="CB8" s="36"/>
      <c r="CC8" s="69"/>
      <c r="CD8" s="69"/>
      <c r="CE8" s="69"/>
      <c r="CF8" s="69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</row>
    <row r="9" spans="57:116" s="2" customFormat="1" ht="6" customHeight="1">
      <c r="BE9" s="68"/>
      <c r="BF9" s="36"/>
      <c r="BG9" s="36"/>
      <c r="BH9" s="36"/>
      <c r="BI9" s="36"/>
      <c r="BJ9" s="36"/>
      <c r="BK9" s="36"/>
      <c r="BL9" s="36"/>
      <c r="BM9" s="73"/>
      <c r="BN9" s="73"/>
      <c r="BO9" s="73"/>
      <c r="BP9" s="73"/>
      <c r="BQ9" s="73"/>
      <c r="BR9" s="73"/>
      <c r="BS9" s="73"/>
      <c r="BT9" s="73"/>
      <c r="BU9" s="73"/>
      <c r="BV9" s="74"/>
      <c r="BW9" s="74"/>
      <c r="BX9" s="74"/>
      <c r="BY9" s="74"/>
      <c r="BZ9" s="74"/>
      <c r="CA9" s="74"/>
      <c r="CB9" s="74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</row>
    <row r="10" spans="7:116" s="76" customFormat="1" ht="15.75">
      <c r="G10" s="77" t="s">
        <v>3</v>
      </c>
      <c r="H10" s="177">
        <v>0.3958333333333333</v>
      </c>
      <c r="I10" s="177"/>
      <c r="J10" s="177"/>
      <c r="K10" s="177"/>
      <c r="L10" s="177"/>
      <c r="M10" s="78" t="s">
        <v>4</v>
      </c>
      <c r="T10" s="77" t="s">
        <v>5</v>
      </c>
      <c r="U10" s="178">
        <v>1</v>
      </c>
      <c r="V10" s="178"/>
      <c r="W10" s="79" t="s">
        <v>38</v>
      </c>
      <c r="X10" s="176">
        <v>0.008333333333333333</v>
      </c>
      <c r="Y10" s="176"/>
      <c r="Z10" s="176"/>
      <c r="AA10" s="176"/>
      <c r="AB10" s="176"/>
      <c r="AC10" s="78" t="s">
        <v>7</v>
      </c>
      <c r="AK10" s="77" t="s">
        <v>8</v>
      </c>
      <c r="AL10" s="176">
        <v>0.001388888888888889</v>
      </c>
      <c r="AM10" s="176"/>
      <c r="AN10" s="176"/>
      <c r="AO10" s="176"/>
      <c r="AP10" s="176"/>
      <c r="AQ10" s="78" t="s">
        <v>7</v>
      </c>
      <c r="BE10" s="68"/>
      <c r="BF10"/>
      <c r="BG10" s="36"/>
      <c r="BH10" s="36"/>
      <c r="BI10" s="36"/>
      <c r="BJ10" s="36"/>
      <c r="BK10" s="36"/>
      <c r="BL10" s="36"/>
      <c r="BM10" s="73"/>
      <c r="BN10" s="73"/>
      <c r="BO10" s="73"/>
      <c r="BP10" s="73"/>
      <c r="BQ10" s="73"/>
      <c r="BR10" s="73"/>
      <c r="BS10" s="73"/>
      <c r="BT10" s="73"/>
      <c r="BU10" s="73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9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138" t="s">
        <v>15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40"/>
      <c r="AE15" s="138" t="s">
        <v>16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40"/>
      <c r="BD15" s="22"/>
      <c r="DL15" s="22"/>
    </row>
    <row r="16" spans="2:116" ht="15">
      <c r="B16" s="181" t="s">
        <v>10</v>
      </c>
      <c r="C16" s="182"/>
      <c r="D16" s="230" t="s">
        <v>71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2"/>
      <c r="AE16" s="181" t="s">
        <v>10</v>
      </c>
      <c r="AF16" s="182"/>
      <c r="AG16" s="159" t="s">
        <v>66</v>
      </c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1"/>
      <c r="BD16" s="22"/>
      <c r="DL16" s="22"/>
    </row>
    <row r="17" spans="2:116" ht="15">
      <c r="B17" s="183" t="s">
        <v>11</v>
      </c>
      <c r="C17" s="184"/>
      <c r="D17" s="159" t="s">
        <v>72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1"/>
      <c r="AE17" s="183" t="s">
        <v>11</v>
      </c>
      <c r="AF17" s="184"/>
      <c r="AG17" s="159" t="s">
        <v>67</v>
      </c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1"/>
      <c r="BD17" s="22"/>
      <c r="BH17"/>
      <c r="DL17" s="22"/>
    </row>
    <row r="18" spans="2:116" ht="15">
      <c r="B18" s="183" t="s">
        <v>12</v>
      </c>
      <c r="C18" s="184"/>
      <c r="D18" s="159" t="s">
        <v>73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1"/>
      <c r="AE18" s="183" t="s">
        <v>12</v>
      </c>
      <c r="AF18" s="184"/>
      <c r="AG18" s="159" t="s">
        <v>68</v>
      </c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62"/>
      <c r="BD18" s="22"/>
      <c r="DL18" s="22"/>
    </row>
    <row r="19" spans="2:116" ht="15">
      <c r="B19" s="183" t="s">
        <v>13</v>
      </c>
      <c r="C19" s="184"/>
      <c r="D19" s="159" t="s">
        <v>74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1"/>
      <c r="AE19" s="183" t="s">
        <v>13</v>
      </c>
      <c r="AF19" s="184"/>
      <c r="AG19" s="159" t="s">
        <v>69</v>
      </c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1"/>
      <c r="BD19" s="22"/>
      <c r="DL19" s="22"/>
    </row>
    <row r="20" spans="2:116" ht="15.75" thickBot="1">
      <c r="B20" s="179" t="s">
        <v>14</v>
      </c>
      <c r="C20" s="180"/>
      <c r="D20" s="163" t="s">
        <v>70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5"/>
      <c r="AE20" s="179" t="s">
        <v>14</v>
      </c>
      <c r="AF20" s="180"/>
      <c r="AG20" s="163" t="s">
        <v>75</v>
      </c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5"/>
      <c r="BD20" s="22"/>
      <c r="DL20" s="22"/>
    </row>
    <row r="22" spans="2:116" ht="12.75">
      <c r="B22" s="1" t="s">
        <v>26</v>
      </c>
      <c r="BD22" s="22"/>
      <c r="BM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187" t="s">
        <v>17</v>
      </c>
      <c r="C24" s="188"/>
      <c r="D24" s="191" t="s">
        <v>39</v>
      </c>
      <c r="E24" s="151"/>
      <c r="F24" s="192"/>
      <c r="G24" s="191" t="s">
        <v>18</v>
      </c>
      <c r="H24" s="151"/>
      <c r="I24" s="192"/>
      <c r="J24" s="191" t="s">
        <v>20</v>
      </c>
      <c r="K24" s="151"/>
      <c r="L24" s="151"/>
      <c r="M24" s="151"/>
      <c r="N24" s="192"/>
      <c r="O24" s="191" t="s">
        <v>21</v>
      </c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92"/>
      <c r="AW24" s="191" t="s">
        <v>24</v>
      </c>
      <c r="AX24" s="151"/>
      <c r="AY24" s="151"/>
      <c r="AZ24" s="151"/>
      <c r="BA24" s="192"/>
      <c r="BB24" s="189"/>
      <c r="BC24" s="190"/>
      <c r="BD24" s="24"/>
      <c r="BE24" s="39"/>
      <c r="BF24" s="40" t="s">
        <v>31</v>
      </c>
      <c r="BG24" s="41"/>
      <c r="BH24" s="41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42"/>
      <c r="BW24" s="42"/>
      <c r="BX24" s="42"/>
      <c r="BY24" s="42"/>
      <c r="BZ24" s="42"/>
      <c r="CA24" s="42"/>
      <c r="CB24" s="42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23"/>
    </row>
    <row r="25" spans="2:115" s="5" customFormat="1" ht="18" customHeight="1">
      <c r="B25" s="141">
        <v>1</v>
      </c>
      <c r="C25" s="142"/>
      <c r="D25" s="142">
        <v>1</v>
      </c>
      <c r="E25" s="142"/>
      <c r="F25" s="142"/>
      <c r="G25" s="142" t="s">
        <v>19</v>
      </c>
      <c r="H25" s="142"/>
      <c r="I25" s="142"/>
      <c r="J25" s="185">
        <f>$H$10</f>
        <v>0.3958333333333333</v>
      </c>
      <c r="K25" s="185"/>
      <c r="L25" s="185"/>
      <c r="M25" s="185"/>
      <c r="N25" s="186"/>
      <c r="O25" s="193" t="str">
        <f>D16</f>
        <v>SV Baindt 9er</v>
      </c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5" t="s">
        <v>23</v>
      </c>
      <c r="AF25" s="166" t="str">
        <f>D17</f>
        <v>SC Unterzeil-Reichenhofen 9er</v>
      </c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7"/>
      <c r="AW25" s="155"/>
      <c r="AX25" s="153"/>
      <c r="AY25" s="15" t="s">
        <v>22</v>
      </c>
      <c r="AZ25" s="153"/>
      <c r="BA25" s="154"/>
      <c r="BB25" s="155"/>
      <c r="BC25" s="156"/>
      <c r="BE25" s="39"/>
      <c r="BF25" s="44" t="str">
        <f>IF(ISBLANK(AW25),"0",IF(AW25&gt;AZ25,3,IF(AW25=AZ25,1,0)))</f>
        <v>0</v>
      </c>
      <c r="BG25" s="44" t="s">
        <v>22</v>
      </c>
      <c r="BH25" s="44" t="str">
        <f>IF(ISBLANK(AZ25),"0",IF(AZ25&gt;AW25,3,IF(AZ25=AW25,1,0)))</f>
        <v>0</v>
      </c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42"/>
      <c r="BW25" s="42"/>
      <c r="BX25" s="42"/>
      <c r="BY25" s="42"/>
      <c r="BZ25" s="42"/>
      <c r="CA25" s="42"/>
      <c r="CB25" s="42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</row>
    <row r="26" spans="2:116" s="4" customFormat="1" ht="18" customHeight="1" thickBot="1">
      <c r="B26" s="168">
        <v>2</v>
      </c>
      <c r="C26" s="169"/>
      <c r="D26" s="169">
        <v>2</v>
      </c>
      <c r="E26" s="169"/>
      <c r="F26" s="169"/>
      <c r="G26" s="169" t="s">
        <v>19</v>
      </c>
      <c r="H26" s="169"/>
      <c r="I26" s="169"/>
      <c r="J26" s="171">
        <f>J25</f>
        <v>0.3958333333333333</v>
      </c>
      <c r="K26" s="171"/>
      <c r="L26" s="171"/>
      <c r="M26" s="171"/>
      <c r="N26" s="172"/>
      <c r="O26" s="170" t="str">
        <f>D19</f>
        <v>SV Bergatreute 9er</v>
      </c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8" t="s">
        <v>23</v>
      </c>
      <c r="AF26" s="157" t="str">
        <f>D18</f>
        <v>SGM Ertingen / Binzwangen 7er</v>
      </c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8"/>
      <c r="AW26" s="143"/>
      <c r="AX26" s="148"/>
      <c r="AY26" s="8" t="s">
        <v>22</v>
      </c>
      <c r="AZ26" s="148"/>
      <c r="BA26" s="149"/>
      <c r="BB26" s="143"/>
      <c r="BC26" s="144"/>
      <c r="BD26" s="24"/>
      <c r="BE26" s="39"/>
      <c r="BF26" s="44" t="str">
        <f aca="true" t="shared" si="0" ref="BF26:BF44">IF(ISBLANK(AW26),"0",IF(AW26&gt;AZ26,3,IF(AW26=AZ26,1,0)))</f>
        <v>0</v>
      </c>
      <c r="BG26" s="44" t="s">
        <v>22</v>
      </c>
      <c r="BH26" s="44" t="str">
        <f aca="true" t="shared" si="1" ref="BH26:BH44">IF(ISBLANK(AZ26),"0",IF(AZ26&gt;AW26,3,IF(AZ26=AW26,1,0)))</f>
        <v>0</v>
      </c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2"/>
      <c r="BW26" s="42"/>
      <c r="BX26" s="42"/>
      <c r="BY26" s="42"/>
      <c r="BZ26" s="42"/>
      <c r="CA26" s="42"/>
      <c r="CB26" s="42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24"/>
    </row>
    <row r="27" spans="2:116" s="4" customFormat="1" ht="18" customHeight="1">
      <c r="B27" s="141">
        <v>3</v>
      </c>
      <c r="C27" s="142"/>
      <c r="D27" s="142">
        <v>1</v>
      </c>
      <c r="E27" s="142"/>
      <c r="F27" s="142"/>
      <c r="G27" s="142" t="s">
        <v>25</v>
      </c>
      <c r="H27" s="142"/>
      <c r="I27" s="142"/>
      <c r="J27" s="185">
        <f>J26+$U$10*$X$10+$AL$10</f>
        <v>0.40555555555555556</v>
      </c>
      <c r="K27" s="185"/>
      <c r="L27" s="185"/>
      <c r="M27" s="185"/>
      <c r="N27" s="186"/>
      <c r="O27" s="193" t="str">
        <f>AG16</f>
        <v>SV Haslach 9er</v>
      </c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5" t="s">
        <v>23</v>
      </c>
      <c r="AF27" s="166" t="str">
        <f>AG17</f>
        <v>SGM MBK 7er</v>
      </c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7"/>
      <c r="AW27" s="155"/>
      <c r="AX27" s="153"/>
      <c r="AY27" s="15" t="s">
        <v>22</v>
      </c>
      <c r="AZ27" s="153"/>
      <c r="BA27" s="154"/>
      <c r="BB27" s="155"/>
      <c r="BC27" s="156"/>
      <c r="BD27" s="24"/>
      <c r="BE27" s="39"/>
      <c r="BF27" s="44" t="str">
        <f t="shared" si="0"/>
        <v>0</v>
      </c>
      <c r="BG27" s="44" t="s">
        <v>22</v>
      </c>
      <c r="BH27" s="44" t="str">
        <f t="shared" si="1"/>
        <v>0</v>
      </c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2"/>
      <c r="BW27" s="42"/>
      <c r="BX27" s="42"/>
      <c r="BY27" s="42"/>
      <c r="BZ27" s="42"/>
      <c r="CA27" s="42"/>
      <c r="CB27" s="42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24"/>
    </row>
    <row r="28" spans="2:116" s="4" customFormat="1" ht="18" customHeight="1" thickBot="1">
      <c r="B28" s="168">
        <v>4</v>
      </c>
      <c r="C28" s="169"/>
      <c r="D28" s="169">
        <v>2</v>
      </c>
      <c r="E28" s="169"/>
      <c r="F28" s="169"/>
      <c r="G28" s="169" t="s">
        <v>25</v>
      </c>
      <c r="H28" s="169"/>
      <c r="I28" s="169"/>
      <c r="J28" s="171">
        <f>J27</f>
        <v>0.40555555555555556</v>
      </c>
      <c r="K28" s="171"/>
      <c r="L28" s="171"/>
      <c r="M28" s="171"/>
      <c r="N28" s="172"/>
      <c r="O28" s="170" t="str">
        <f>AG19</f>
        <v>PSG Friedrichshafen 7er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8" t="s">
        <v>23</v>
      </c>
      <c r="AF28" s="157" t="str">
        <f>AG18</f>
        <v>TSV Tettnang II 9er</v>
      </c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8"/>
      <c r="AW28" s="143"/>
      <c r="AX28" s="148"/>
      <c r="AY28" s="8" t="s">
        <v>22</v>
      </c>
      <c r="AZ28" s="148"/>
      <c r="BA28" s="149"/>
      <c r="BB28" s="143"/>
      <c r="BC28" s="144"/>
      <c r="BD28" s="24"/>
      <c r="BE28" s="39"/>
      <c r="BF28" s="44" t="str">
        <f t="shared" si="0"/>
        <v>0</v>
      </c>
      <c r="BG28" s="44" t="s">
        <v>22</v>
      </c>
      <c r="BH28" s="44" t="str">
        <f t="shared" si="1"/>
        <v>0</v>
      </c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2"/>
      <c r="BW28" s="42"/>
      <c r="BX28" s="42"/>
      <c r="BY28" s="42"/>
      <c r="BZ28" s="42"/>
      <c r="CA28" s="42"/>
      <c r="CB28" s="42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24"/>
    </row>
    <row r="29" spans="2:116" s="4" customFormat="1" ht="18" customHeight="1">
      <c r="B29" s="141">
        <v>5</v>
      </c>
      <c r="C29" s="142"/>
      <c r="D29" s="142">
        <v>1</v>
      </c>
      <c r="E29" s="142"/>
      <c r="F29" s="142"/>
      <c r="G29" s="142" t="s">
        <v>19</v>
      </c>
      <c r="H29" s="142"/>
      <c r="I29" s="142"/>
      <c r="J29" s="185">
        <f>J28+$U$10*$X$10+$AL$10</f>
        <v>0.4152777777777778</v>
      </c>
      <c r="K29" s="185"/>
      <c r="L29" s="185"/>
      <c r="M29" s="185"/>
      <c r="N29" s="186"/>
      <c r="O29" s="193" t="str">
        <f>D20</f>
        <v>FV Bad Waldsee 7er</v>
      </c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5" t="s">
        <v>23</v>
      </c>
      <c r="AF29" s="166" t="str">
        <f>D16</f>
        <v>SV Baindt 9er</v>
      </c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7"/>
      <c r="AW29" s="155"/>
      <c r="AX29" s="153"/>
      <c r="AY29" s="15" t="s">
        <v>22</v>
      </c>
      <c r="AZ29" s="153"/>
      <c r="BA29" s="154"/>
      <c r="BB29" s="155"/>
      <c r="BC29" s="156"/>
      <c r="BD29" s="24"/>
      <c r="BE29" s="39"/>
      <c r="BF29" s="44" t="str">
        <f t="shared" si="0"/>
        <v>0</v>
      </c>
      <c r="BG29" s="44" t="s">
        <v>22</v>
      </c>
      <c r="BH29" s="44" t="str">
        <f t="shared" si="1"/>
        <v>0</v>
      </c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42"/>
      <c r="BW29" s="42"/>
      <c r="BX29" s="42"/>
      <c r="BY29" s="42"/>
      <c r="BZ29" s="42"/>
      <c r="CA29" s="42"/>
      <c r="CB29" s="42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24"/>
    </row>
    <row r="30" spans="2:116" s="4" customFormat="1" ht="18" customHeight="1" thickBot="1">
      <c r="B30" s="168">
        <v>6</v>
      </c>
      <c r="C30" s="169"/>
      <c r="D30" s="169">
        <v>2</v>
      </c>
      <c r="E30" s="169"/>
      <c r="F30" s="169"/>
      <c r="G30" s="169" t="s">
        <v>19</v>
      </c>
      <c r="H30" s="169"/>
      <c r="I30" s="169"/>
      <c r="J30" s="171">
        <f>J29</f>
        <v>0.4152777777777778</v>
      </c>
      <c r="K30" s="171"/>
      <c r="L30" s="171"/>
      <c r="M30" s="171"/>
      <c r="N30" s="172"/>
      <c r="O30" s="170" t="str">
        <f>D17</f>
        <v>SC Unterzeil-Reichenhofen 9er</v>
      </c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8" t="s">
        <v>23</v>
      </c>
      <c r="AF30" s="157" t="str">
        <f>D19</f>
        <v>SV Bergatreute 9er</v>
      </c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8"/>
      <c r="AW30" s="143"/>
      <c r="AX30" s="148"/>
      <c r="AY30" s="8" t="s">
        <v>22</v>
      </c>
      <c r="AZ30" s="148"/>
      <c r="BA30" s="149"/>
      <c r="BB30" s="143"/>
      <c r="BC30" s="144"/>
      <c r="BD30" s="24"/>
      <c r="BE30" s="39"/>
      <c r="BF30" s="44" t="str">
        <f t="shared" si="0"/>
        <v>0</v>
      </c>
      <c r="BG30" s="44" t="s">
        <v>22</v>
      </c>
      <c r="BH30" s="44" t="str">
        <f t="shared" si="1"/>
        <v>0</v>
      </c>
      <c r="BI30" s="39"/>
      <c r="BJ30" s="39"/>
      <c r="BK30" s="30"/>
      <c r="BL30" s="30"/>
      <c r="BM30" s="30"/>
      <c r="BN30" s="30"/>
      <c r="BO30" s="30"/>
      <c r="BP30" s="30"/>
      <c r="BQ30" s="30"/>
      <c r="BR30" s="30"/>
      <c r="BS30" s="30"/>
      <c r="BT30" s="39"/>
      <c r="BU30" s="39"/>
      <c r="BV30" s="42"/>
      <c r="BW30" s="42"/>
      <c r="BX30" s="42"/>
      <c r="BY30" s="42"/>
      <c r="BZ30" s="42"/>
      <c r="CA30" s="42"/>
      <c r="CB30" s="42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24"/>
    </row>
    <row r="31" spans="2:116" s="4" customFormat="1" ht="18" customHeight="1">
      <c r="B31" s="141">
        <v>7</v>
      </c>
      <c r="C31" s="142"/>
      <c r="D31" s="142">
        <v>1</v>
      </c>
      <c r="E31" s="142"/>
      <c r="F31" s="142"/>
      <c r="G31" s="142" t="s">
        <v>25</v>
      </c>
      <c r="H31" s="142"/>
      <c r="I31" s="142"/>
      <c r="J31" s="185">
        <f aca="true" t="shared" si="2" ref="J31:J43">J30+$U$10*$X$10+$AL$10</f>
        <v>0.42500000000000004</v>
      </c>
      <c r="K31" s="185"/>
      <c r="L31" s="185"/>
      <c r="M31" s="185"/>
      <c r="N31" s="186"/>
      <c r="O31" s="193" t="str">
        <f>AG20</f>
        <v>FC Blau-Weiß Bellamont 9er</v>
      </c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5" t="s">
        <v>23</v>
      </c>
      <c r="AF31" s="166" t="str">
        <f>AG16</f>
        <v>SV Haslach 9er</v>
      </c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7"/>
      <c r="AW31" s="155"/>
      <c r="AX31" s="153"/>
      <c r="AY31" s="15" t="s">
        <v>22</v>
      </c>
      <c r="AZ31" s="153"/>
      <c r="BA31" s="154"/>
      <c r="BB31" s="155"/>
      <c r="BC31" s="156"/>
      <c r="BD31" s="20"/>
      <c r="BE31" s="39"/>
      <c r="BF31" s="44" t="str">
        <f t="shared" si="0"/>
        <v>0</v>
      </c>
      <c r="BG31" s="44" t="s">
        <v>22</v>
      </c>
      <c r="BH31" s="44" t="str">
        <f t="shared" si="1"/>
        <v>0</v>
      </c>
      <c r="BI31" s="39"/>
      <c r="BJ31" s="39"/>
      <c r="BK31" s="46"/>
      <c r="BL31" s="46"/>
      <c r="BM31" s="50" t="str">
        <f>$D$19</f>
        <v>SV Bergatreute 9er</v>
      </c>
      <c r="BN31" s="48">
        <f>SUM($BF$26+$BH$30+$BF$34+$BH$38)</f>
        <v>0</v>
      </c>
      <c r="BO31" s="48">
        <f>SUM($AW$26+$AZ$30+$AW$34+$AZ$38)</f>
        <v>0</v>
      </c>
      <c r="BP31" s="49" t="s">
        <v>22</v>
      </c>
      <c r="BQ31" s="48">
        <f>SUM($AZ$26+$AW$30+$AZ$34+$AW$38)</f>
        <v>0</v>
      </c>
      <c r="BR31" s="48">
        <f>SUM(BO31-BQ31)</f>
        <v>0</v>
      </c>
      <c r="BS31" s="48"/>
      <c r="BT31" s="39"/>
      <c r="BU31" s="39"/>
      <c r="BV31" s="42"/>
      <c r="BW31" s="42"/>
      <c r="BX31" s="42"/>
      <c r="BY31" s="42"/>
      <c r="BZ31" s="42"/>
      <c r="CA31" s="42"/>
      <c r="CB31" s="42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24"/>
    </row>
    <row r="32" spans="2:116" s="4" customFormat="1" ht="18" customHeight="1" thickBot="1">
      <c r="B32" s="168">
        <v>8</v>
      </c>
      <c r="C32" s="169"/>
      <c r="D32" s="169">
        <v>2</v>
      </c>
      <c r="E32" s="169"/>
      <c r="F32" s="169"/>
      <c r="G32" s="169" t="s">
        <v>25</v>
      </c>
      <c r="H32" s="169"/>
      <c r="I32" s="169"/>
      <c r="J32" s="171">
        <f>J31</f>
        <v>0.42500000000000004</v>
      </c>
      <c r="K32" s="171"/>
      <c r="L32" s="171"/>
      <c r="M32" s="171"/>
      <c r="N32" s="172"/>
      <c r="O32" s="170" t="str">
        <f>AG17</f>
        <v>SGM MBK 7er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8" t="s">
        <v>23</v>
      </c>
      <c r="AF32" s="157" t="str">
        <f>AG19</f>
        <v>PSG Friedrichshafen 7er</v>
      </c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8"/>
      <c r="AW32" s="143"/>
      <c r="AX32" s="148"/>
      <c r="AY32" s="8" t="s">
        <v>22</v>
      </c>
      <c r="AZ32" s="148"/>
      <c r="BA32" s="149"/>
      <c r="BB32" s="143"/>
      <c r="BC32" s="144"/>
      <c r="BD32" s="20"/>
      <c r="BE32" s="39"/>
      <c r="BF32" s="44" t="str">
        <f t="shared" si="0"/>
        <v>0</v>
      </c>
      <c r="BG32" s="44" t="s">
        <v>22</v>
      </c>
      <c r="BH32" s="44" t="str">
        <f t="shared" si="1"/>
        <v>0</v>
      </c>
      <c r="BI32" s="39"/>
      <c r="BJ32" s="39"/>
      <c r="BK32" s="46"/>
      <c r="BL32" s="46"/>
      <c r="BM32" s="50" t="str">
        <f>$D$18</f>
        <v>SGM Ertingen / Binzwangen 7er</v>
      </c>
      <c r="BN32" s="48">
        <f>SUM($BH$26+$BF$33+$BF$37+$BH$41)</f>
        <v>0</v>
      </c>
      <c r="BO32" s="48">
        <f>SUM($AZ$26+$AW$33+$AW$37+$AZ$41)</f>
        <v>0</v>
      </c>
      <c r="BP32" s="49" t="s">
        <v>22</v>
      </c>
      <c r="BQ32" s="48">
        <f>SUM($AW$26+$AZ$33+$AZ$37+$AW$41)</f>
        <v>0</v>
      </c>
      <c r="BR32" s="48">
        <f>SUM(BO32-BQ32)</f>
        <v>0</v>
      </c>
      <c r="BS32" s="48"/>
      <c r="BT32" s="39"/>
      <c r="BU32" s="39"/>
      <c r="BV32" s="42"/>
      <c r="BW32" s="42"/>
      <c r="BX32" s="42"/>
      <c r="BY32" s="42"/>
      <c r="BZ32" s="42"/>
      <c r="CA32" s="42"/>
      <c r="CB32" s="42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24"/>
    </row>
    <row r="33" spans="2:116" s="4" customFormat="1" ht="18" customHeight="1">
      <c r="B33" s="141">
        <v>9</v>
      </c>
      <c r="C33" s="142"/>
      <c r="D33" s="142">
        <v>1</v>
      </c>
      <c r="E33" s="142"/>
      <c r="F33" s="142"/>
      <c r="G33" s="142" t="s">
        <v>19</v>
      </c>
      <c r="H33" s="142"/>
      <c r="I33" s="142"/>
      <c r="J33" s="185">
        <f t="shared" si="2"/>
        <v>0.4347222222222223</v>
      </c>
      <c r="K33" s="185"/>
      <c r="L33" s="185"/>
      <c r="M33" s="185"/>
      <c r="N33" s="186"/>
      <c r="O33" s="193" t="str">
        <f>D18</f>
        <v>SGM Ertingen / Binzwangen 7er</v>
      </c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5" t="s">
        <v>23</v>
      </c>
      <c r="AF33" s="166" t="str">
        <f>D20</f>
        <v>FV Bad Waldsee 7er</v>
      </c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7"/>
      <c r="AW33" s="155"/>
      <c r="AX33" s="153"/>
      <c r="AY33" s="15" t="s">
        <v>22</v>
      </c>
      <c r="AZ33" s="153"/>
      <c r="BA33" s="154"/>
      <c r="BB33" s="155"/>
      <c r="BC33" s="156"/>
      <c r="BD33" s="20"/>
      <c r="BE33" s="39"/>
      <c r="BF33" s="44" t="str">
        <f t="shared" si="0"/>
        <v>0</v>
      </c>
      <c r="BG33" s="44" t="s">
        <v>22</v>
      </c>
      <c r="BH33" s="44" t="str">
        <f t="shared" si="1"/>
        <v>0</v>
      </c>
      <c r="BI33" s="39"/>
      <c r="BJ33" s="39"/>
      <c r="BK33" s="46"/>
      <c r="BL33" s="46"/>
      <c r="BM33" s="47" t="str">
        <f>$D$16</f>
        <v>SV Baindt 9er</v>
      </c>
      <c r="BN33" s="48">
        <f>SUM($BF$25+$BH$29+$BH$34+$BF$41)</f>
        <v>0</v>
      </c>
      <c r="BO33" s="48">
        <f>SUM($AW$25+$AZ$29+$AZ$34+$AW$41)</f>
        <v>0</v>
      </c>
      <c r="BP33" s="49" t="s">
        <v>22</v>
      </c>
      <c r="BQ33" s="48">
        <f>SUM($AZ$25+$AW$29+$AW$34+$AZ$41)</f>
        <v>0</v>
      </c>
      <c r="BR33" s="48">
        <f>SUM(BO33-BQ33)</f>
        <v>0</v>
      </c>
      <c r="BS33" s="48"/>
      <c r="BT33" s="39"/>
      <c r="BU33" s="39"/>
      <c r="BV33" s="42"/>
      <c r="BW33" s="42"/>
      <c r="BX33" s="42"/>
      <c r="BY33" s="42"/>
      <c r="BZ33" s="42"/>
      <c r="CA33" s="42"/>
      <c r="CB33" s="42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24"/>
    </row>
    <row r="34" spans="2:116" s="4" customFormat="1" ht="18" customHeight="1" thickBot="1">
      <c r="B34" s="168">
        <v>10</v>
      </c>
      <c r="C34" s="169"/>
      <c r="D34" s="169">
        <v>2</v>
      </c>
      <c r="E34" s="169"/>
      <c r="F34" s="169"/>
      <c r="G34" s="169" t="s">
        <v>19</v>
      </c>
      <c r="H34" s="169"/>
      <c r="I34" s="169"/>
      <c r="J34" s="171">
        <f>J33</f>
        <v>0.4347222222222223</v>
      </c>
      <c r="K34" s="171"/>
      <c r="L34" s="171"/>
      <c r="M34" s="171"/>
      <c r="N34" s="172"/>
      <c r="O34" s="170" t="str">
        <f>D19</f>
        <v>SV Bergatreute 9er</v>
      </c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8" t="s">
        <v>23</v>
      </c>
      <c r="AF34" s="157" t="str">
        <f>D16</f>
        <v>SV Baindt 9er</v>
      </c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8"/>
      <c r="AW34" s="143"/>
      <c r="AX34" s="148"/>
      <c r="AY34" s="8" t="s">
        <v>22</v>
      </c>
      <c r="AZ34" s="148"/>
      <c r="BA34" s="149"/>
      <c r="BB34" s="143"/>
      <c r="BC34" s="144"/>
      <c r="BD34" s="20"/>
      <c r="BE34" s="39"/>
      <c r="BF34" s="44" t="str">
        <f t="shared" si="0"/>
        <v>0</v>
      </c>
      <c r="BG34" s="44" t="s">
        <v>22</v>
      </c>
      <c r="BH34" s="44" t="str">
        <f t="shared" si="1"/>
        <v>0</v>
      </c>
      <c r="BI34" s="39"/>
      <c r="BJ34" s="39"/>
      <c r="BK34" s="46"/>
      <c r="BL34" s="46"/>
      <c r="BM34" s="50" t="str">
        <f>$D$17</f>
        <v>SC Unterzeil-Reichenhofen 9er</v>
      </c>
      <c r="BN34" s="48">
        <f>SUM($BH$25+$BF$30+$BH$37+$BF$42)</f>
        <v>0</v>
      </c>
      <c r="BO34" s="48">
        <f>SUM($AZ$25+$AW$30+$AZ$37+$AW$42)</f>
        <v>0</v>
      </c>
      <c r="BP34" s="49" t="s">
        <v>22</v>
      </c>
      <c r="BQ34" s="48">
        <f>SUM($AW$25+$AZ$30+$AW$37+$AZ$42)</f>
        <v>0</v>
      </c>
      <c r="BR34" s="48">
        <f>SUM(BO34-BQ34)</f>
        <v>0</v>
      </c>
      <c r="BS34" s="48"/>
      <c r="BT34" s="39"/>
      <c r="BU34" s="39"/>
      <c r="BV34" s="42"/>
      <c r="BW34" s="42"/>
      <c r="BX34" s="42"/>
      <c r="BY34" s="42"/>
      <c r="BZ34" s="42"/>
      <c r="CA34" s="42"/>
      <c r="CB34" s="42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24"/>
    </row>
    <row r="35" spans="2:116" s="4" customFormat="1" ht="18" customHeight="1">
      <c r="B35" s="141">
        <v>11</v>
      </c>
      <c r="C35" s="142"/>
      <c r="D35" s="142">
        <v>1</v>
      </c>
      <c r="E35" s="142"/>
      <c r="F35" s="142"/>
      <c r="G35" s="142" t="s">
        <v>25</v>
      </c>
      <c r="H35" s="142"/>
      <c r="I35" s="142"/>
      <c r="J35" s="185">
        <f t="shared" si="2"/>
        <v>0.44444444444444453</v>
      </c>
      <c r="K35" s="185"/>
      <c r="L35" s="185"/>
      <c r="M35" s="185"/>
      <c r="N35" s="186"/>
      <c r="O35" s="193" t="str">
        <f>AG18</f>
        <v>TSV Tettnang II 9er</v>
      </c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5" t="s">
        <v>23</v>
      </c>
      <c r="AF35" s="166" t="str">
        <f>AG20</f>
        <v>FC Blau-Weiß Bellamont 9er</v>
      </c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7"/>
      <c r="AW35" s="155"/>
      <c r="AX35" s="153"/>
      <c r="AY35" s="15" t="s">
        <v>22</v>
      </c>
      <c r="AZ35" s="153"/>
      <c r="BA35" s="154"/>
      <c r="BB35" s="155"/>
      <c r="BC35" s="156"/>
      <c r="BD35" s="20"/>
      <c r="BE35" s="39"/>
      <c r="BF35" s="44" t="str">
        <f t="shared" si="0"/>
        <v>0</v>
      </c>
      <c r="BG35" s="44" t="s">
        <v>22</v>
      </c>
      <c r="BH35" s="44" t="str">
        <f t="shared" si="1"/>
        <v>0</v>
      </c>
      <c r="BI35" s="39"/>
      <c r="BJ35" s="39"/>
      <c r="BK35" s="46"/>
      <c r="BL35" s="46"/>
      <c r="BM35" s="50" t="str">
        <f>$D$20</f>
        <v>FV Bad Waldsee 7er</v>
      </c>
      <c r="BN35" s="48">
        <f>SUM($BF$29+$BH$33+$BF$38+$BH$42)</f>
        <v>0</v>
      </c>
      <c r="BO35" s="48">
        <f>SUM($AW$29+$AZ$33+$AW$38+$AZ$42)</f>
        <v>0</v>
      </c>
      <c r="BP35" s="49" t="s">
        <v>22</v>
      </c>
      <c r="BQ35" s="48">
        <f>SUM($AZ$29+$AW$33+$AZ$38+$AW$42)</f>
        <v>0</v>
      </c>
      <c r="BR35" s="48">
        <f>SUM(BO35-BQ35)</f>
        <v>0</v>
      </c>
      <c r="BS35" s="48"/>
      <c r="BT35" s="39"/>
      <c r="BU35" s="39"/>
      <c r="BV35" s="42"/>
      <c r="BW35" s="42"/>
      <c r="BX35" s="42"/>
      <c r="BY35" s="42"/>
      <c r="BZ35" s="42"/>
      <c r="CA35" s="42"/>
      <c r="CB35" s="42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24"/>
    </row>
    <row r="36" spans="2:116" s="4" customFormat="1" ht="18" customHeight="1" thickBot="1">
      <c r="B36" s="168">
        <v>12</v>
      </c>
      <c r="C36" s="169"/>
      <c r="D36" s="169">
        <v>2</v>
      </c>
      <c r="E36" s="169"/>
      <c r="F36" s="169"/>
      <c r="G36" s="169" t="s">
        <v>25</v>
      </c>
      <c r="H36" s="169"/>
      <c r="I36" s="169"/>
      <c r="J36" s="171">
        <f>J35</f>
        <v>0.44444444444444453</v>
      </c>
      <c r="K36" s="171"/>
      <c r="L36" s="171"/>
      <c r="M36" s="171"/>
      <c r="N36" s="172"/>
      <c r="O36" s="170" t="str">
        <f>AG19</f>
        <v>PSG Friedrichshafen 7er</v>
      </c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8" t="s">
        <v>23</v>
      </c>
      <c r="AF36" s="157" t="str">
        <f>AG16</f>
        <v>SV Haslach 9er</v>
      </c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8"/>
      <c r="AW36" s="143"/>
      <c r="AX36" s="148"/>
      <c r="AY36" s="8" t="s">
        <v>22</v>
      </c>
      <c r="AZ36" s="148"/>
      <c r="BA36" s="149"/>
      <c r="BB36" s="143"/>
      <c r="BC36" s="144"/>
      <c r="BD36" s="20"/>
      <c r="BE36" s="39"/>
      <c r="BF36" s="44" t="str">
        <f t="shared" si="0"/>
        <v>0</v>
      </c>
      <c r="BG36" s="44" t="s">
        <v>22</v>
      </c>
      <c r="BH36" s="44" t="str">
        <f t="shared" si="1"/>
        <v>0</v>
      </c>
      <c r="BI36" s="39"/>
      <c r="BJ36" s="39"/>
      <c r="BK36" s="39"/>
      <c r="BL36" s="39"/>
      <c r="BM36" s="39"/>
      <c r="BN36" s="39"/>
      <c r="BO36" s="39"/>
      <c r="BP36" s="39"/>
      <c r="BQ36" s="39"/>
      <c r="BR36" s="48"/>
      <c r="BS36" s="48"/>
      <c r="BT36" s="39"/>
      <c r="BU36" s="39"/>
      <c r="BV36" s="42"/>
      <c r="BW36" s="42"/>
      <c r="BX36" s="42"/>
      <c r="BY36" s="42"/>
      <c r="BZ36" s="42"/>
      <c r="CA36" s="42"/>
      <c r="CB36" s="42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24"/>
    </row>
    <row r="37" spans="2:116" s="4" customFormat="1" ht="18" customHeight="1">
      <c r="B37" s="141">
        <v>13</v>
      </c>
      <c r="C37" s="142"/>
      <c r="D37" s="142">
        <v>1</v>
      </c>
      <c r="E37" s="142"/>
      <c r="F37" s="142"/>
      <c r="G37" s="142" t="s">
        <v>19</v>
      </c>
      <c r="H37" s="142"/>
      <c r="I37" s="142"/>
      <c r="J37" s="185">
        <f t="shared" si="2"/>
        <v>0.4541666666666668</v>
      </c>
      <c r="K37" s="185"/>
      <c r="L37" s="185"/>
      <c r="M37" s="185"/>
      <c r="N37" s="186"/>
      <c r="O37" s="193" t="str">
        <f>D18</f>
        <v>SGM Ertingen / Binzwangen 7er</v>
      </c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5" t="s">
        <v>23</v>
      </c>
      <c r="AF37" s="166" t="str">
        <f>D17</f>
        <v>SC Unterzeil-Reichenhofen 9er</v>
      </c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7"/>
      <c r="AW37" s="155"/>
      <c r="AX37" s="153"/>
      <c r="AY37" s="15" t="s">
        <v>22</v>
      </c>
      <c r="AZ37" s="153"/>
      <c r="BA37" s="154"/>
      <c r="BB37" s="155"/>
      <c r="BC37" s="156"/>
      <c r="BD37" s="20"/>
      <c r="BE37" s="39"/>
      <c r="BF37" s="44" t="str">
        <f t="shared" si="0"/>
        <v>0</v>
      </c>
      <c r="BG37" s="44" t="s">
        <v>22</v>
      </c>
      <c r="BH37" s="44" t="str">
        <f t="shared" si="1"/>
        <v>0</v>
      </c>
      <c r="BI37" s="39"/>
      <c r="BJ37" s="30"/>
      <c r="BK37" s="30"/>
      <c r="BL37" s="30"/>
      <c r="BM37" s="30"/>
      <c r="BN37" s="30"/>
      <c r="BO37" s="30"/>
      <c r="BP37" s="30"/>
      <c r="BQ37" s="30"/>
      <c r="BR37" s="48"/>
      <c r="BS37" s="48"/>
      <c r="BT37" s="39"/>
      <c r="BU37" s="39"/>
      <c r="BV37" s="42"/>
      <c r="BW37" s="42"/>
      <c r="BX37" s="42"/>
      <c r="BY37" s="42"/>
      <c r="BZ37" s="42"/>
      <c r="CA37" s="42"/>
      <c r="CB37" s="42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24"/>
    </row>
    <row r="38" spans="2:116" s="4" customFormat="1" ht="18" customHeight="1" thickBot="1">
      <c r="B38" s="168">
        <v>14</v>
      </c>
      <c r="C38" s="169"/>
      <c r="D38" s="169">
        <v>2</v>
      </c>
      <c r="E38" s="169"/>
      <c r="F38" s="169"/>
      <c r="G38" s="169" t="s">
        <v>19</v>
      </c>
      <c r="H38" s="169"/>
      <c r="I38" s="169"/>
      <c r="J38" s="171">
        <f>J37</f>
        <v>0.4541666666666668</v>
      </c>
      <c r="K38" s="171"/>
      <c r="L38" s="171"/>
      <c r="M38" s="171"/>
      <c r="N38" s="172"/>
      <c r="O38" s="170" t="str">
        <f>D20</f>
        <v>FV Bad Waldsee 7er</v>
      </c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8" t="s">
        <v>23</v>
      </c>
      <c r="AF38" s="157" t="str">
        <f>D19</f>
        <v>SV Bergatreute 9er</v>
      </c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8"/>
      <c r="AW38" s="143"/>
      <c r="AX38" s="148"/>
      <c r="AY38" s="8" t="s">
        <v>22</v>
      </c>
      <c r="AZ38" s="148"/>
      <c r="BA38" s="149"/>
      <c r="BB38" s="143"/>
      <c r="BC38" s="144"/>
      <c r="BD38" s="20"/>
      <c r="BE38" s="39"/>
      <c r="BF38" s="44" t="str">
        <f t="shared" si="0"/>
        <v>0</v>
      </c>
      <c r="BG38" s="44" t="s">
        <v>22</v>
      </c>
      <c r="BH38" s="44" t="str">
        <f t="shared" si="1"/>
        <v>0</v>
      </c>
      <c r="BI38" s="39"/>
      <c r="BJ38" s="39"/>
      <c r="BK38" s="46"/>
      <c r="BL38" s="46"/>
      <c r="BM38" s="50" t="str">
        <f>$AG$16</f>
        <v>SV Haslach 9er</v>
      </c>
      <c r="BN38" s="48">
        <f>SUM($BF$27+$BH$31+$BH$36+$BF$43)</f>
        <v>0</v>
      </c>
      <c r="BO38" s="48">
        <f>SUM($AW$27+$AZ$31+$AZ$36+$AW$43)</f>
        <v>0</v>
      </c>
      <c r="BP38" s="49" t="s">
        <v>22</v>
      </c>
      <c r="BQ38" s="48">
        <f>SUM($AZ$27+$AW$31+$AW$36+$AZ$43)</f>
        <v>0</v>
      </c>
      <c r="BR38" s="48">
        <f>SUM(BO38-BQ38)</f>
        <v>0</v>
      </c>
      <c r="BS38" s="48"/>
      <c r="BT38" s="39"/>
      <c r="BU38" s="39"/>
      <c r="BV38" s="42"/>
      <c r="BW38" s="42"/>
      <c r="BX38" s="42"/>
      <c r="BY38" s="42"/>
      <c r="BZ38" s="42"/>
      <c r="CA38" s="42"/>
      <c r="CB38" s="42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24"/>
    </row>
    <row r="39" spans="2:116" s="4" customFormat="1" ht="18" customHeight="1">
      <c r="B39" s="141">
        <v>15</v>
      </c>
      <c r="C39" s="142"/>
      <c r="D39" s="142">
        <v>1</v>
      </c>
      <c r="E39" s="142"/>
      <c r="F39" s="142"/>
      <c r="G39" s="142" t="s">
        <v>25</v>
      </c>
      <c r="H39" s="142"/>
      <c r="I39" s="142"/>
      <c r="J39" s="185">
        <f t="shared" si="2"/>
        <v>0.463888888888889</v>
      </c>
      <c r="K39" s="185"/>
      <c r="L39" s="185"/>
      <c r="M39" s="185"/>
      <c r="N39" s="186"/>
      <c r="O39" s="193" t="str">
        <f>AG18</f>
        <v>TSV Tettnang II 9er</v>
      </c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5" t="s">
        <v>23</v>
      </c>
      <c r="AF39" s="166" t="str">
        <f>AG17</f>
        <v>SGM MBK 7er</v>
      </c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7"/>
      <c r="AW39" s="155"/>
      <c r="AX39" s="153"/>
      <c r="AY39" s="15" t="s">
        <v>22</v>
      </c>
      <c r="AZ39" s="153"/>
      <c r="BA39" s="154"/>
      <c r="BB39" s="155"/>
      <c r="BC39" s="156"/>
      <c r="BD39" s="20"/>
      <c r="BE39" s="39"/>
      <c r="BF39" s="44" t="str">
        <f t="shared" si="0"/>
        <v>0</v>
      </c>
      <c r="BG39" s="44" t="s">
        <v>22</v>
      </c>
      <c r="BH39" s="44" t="str">
        <f t="shared" si="1"/>
        <v>0</v>
      </c>
      <c r="BI39" s="39"/>
      <c r="BJ39" s="39"/>
      <c r="BK39" s="46"/>
      <c r="BL39" s="46"/>
      <c r="BM39" s="50" t="str">
        <f>$AG$20</f>
        <v>FC Blau-Weiß Bellamont 9er</v>
      </c>
      <c r="BN39" s="48">
        <f>SUM($BF$31+$BH$35+$BF$40+$BH$44)</f>
        <v>0</v>
      </c>
      <c r="BO39" s="48">
        <f>SUM($AW$31+$AZ$35+$AW$40+$AZ$44)</f>
        <v>0</v>
      </c>
      <c r="BP39" s="49" t="s">
        <v>22</v>
      </c>
      <c r="BQ39" s="48">
        <f>SUM($AZ$31+$AW$35+$AZ$40+$AW$44)</f>
        <v>0</v>
      </c>
      <c r="BR39" s="48">
        <f>SUM(BO39-BQ39)</f>
        <v>0</v>
      </c>
      <c r="BS39" s="48"/>
      <c r="BT39" s="39"/>
      <c r="BU39" s="39"/>
      <c r="BV39" s="42"/>
      <c r="BW39" s="42"/>
      <c r="BX39" s="42"/>
      <c r="BY39" s="42"/>
      <c r="BZ39" s="42"/>
      <c r="CA39" s="42"/>
      <c r="CB39" s="42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24"/>
    </row>
    <row r="40" spans="2:116" s="4" customFormat="1" ht="18" customHeight="1" thickBot="1">
      <c r="B40" s="168">
        <v>16</v>
      </c>
      <c r="C40" s="169"/>
      <c r="D40" s="169">
        <v>2</v>
      </c>
      <c r="E40" s="169"/>
      <c r="F40" s="169"/>
      <c r="G40" s="169" t="s">
        <v>25</v>
      </c>
      <c r="H40" s="169"/>
      <c r="I40" s="169"/>
      <c r="J40" s="171">
        <f>J39</f>
        <v>0.463888888888889</v>
      </c>
      <c r="K40" s="171"/>
      <c r="L40" s="171"/>
      <c r="M40" s="171"/>
      <c r="N40" s="172"/>
      <c r="O40" s="170" t="str">
        <f>AG20</f>
        <v>FC Blau-Weiß Bellamont 9er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8" t="s">
        <v>23</v>
      </c>
      <c r="AF40" s="157" t="str">
        <f>AG19</f>
        <v>PSG Friedrichshafen 7er</v>
      </c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8"/>
      <c r="AW40" s="143"/>
      <c r="AX40" s="148"/>
      <c r="AY40" s="8" t="s">
        <v>22</v>
      </c>
      <c r="AZ40" s="148"/>
      <c r="BA40" s="149"/>
      <c r="BB40" s="143"/>
      <c r="BC40" s="144"/>
      <c r="BD40" s="20"/>
      <c r="BE40" s="39"/>
      <c r="BF40" s="44" t="str">
        <f t="shared" si="0"/>
        <v>0</v>
      </c>
      <c r="BG40" s="44" t="s">
        <v>22</v>
      </c>
      <c r="BH40" s="44" t="str">
        <f t="shared" si="1"/>
        <v>0</v>
      </c>
      <c r="BI40" s="39"/>
      <c r="BJ40" s="39"/>
      <c r="BK40" s="46"/>
      <c r="BL40" s="46"/>
      <c r="BM40" s="50" t="str">
        <f>$AG$17</f>
        <v>SGM MBK 7er</v>
      </c>
      <c r="BN40" s="48">
        <f>SUM($BH$27+$BF$32+$BH$39+$BF$44)</f>
        <v>0</v>
      </c>
      <c r="BO40" s="48">
        <f>SUM($AZ$27+$AW$32+$AZ$39+$AW$44)</f>
        <v>0</v>
      </c>
      <c r="BP40" s="49" t="s">
        <v>22</v>
      </c>
      <c r="BQ40" s="48">
        <f>SUM($AW$27+$AZ$32+$AW$39+$AZ$44)</f>
        <v>0</v>
      </c>
      <c r="BR40" s="48">
        <f>SUM(BO40-BQ40)</f>
        <v>0</v>
      </c>
      <c r="BS40" s="48"/>
      <c r="BT40" s="39"/>
      <c r="BU40" s="39"/>
      <c r="BV40" s="42"/>
      <c r="BW40" s="42"/>
      <c r="BX40" s="42"/>
      <c r="BY40" s="42"/>
      <c r="BZ40" s="42"/>
      <c r="CA40" s="42"/>
      <c r="CB40" s="42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24"/>
    </row>
    <row r="41" spans="2:116" s="4" customFormat="1" ht="18" customHeight="1">
      <c r="B41" s="141">
        <v>17</v>
      </c>
      <c r="C41" s="142"/>
      <c r="D41" s="142">
        <v>1</v>
      </c>
      <c r="E41" s="142"/>
      <c r="F41" s="142"/>
      <c r="G41" s="142" t="s">
        <v>19</v>
      </c>
      <c r="H41" s="142"/>
      <c r="I41" s="142"/>
      <c r="J41" s="185">
        <f t="shared" si="2"/>
        <v>0.47361111111111126</v>
      </c>
      <c r="K41" s="185"/>
      <c r="L41" s="185"/>
      <c r="M41" s="185"/>
      <c r="N41" s="186"/>
      <c r="O41" s="193" t="str">
        <f>D16</f>
        <v>SV Baindt 9er</v>
      </c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5" t="s">
        <v>23</v>
      </c>
      <c r="AF41" s="166" t="str">
        <f>D18</f>
        <v>SGM Ertingen / Binzwangen 7er</v>
      </c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7"/>
      <c r="AW41" s="155"/>
      <c r="AX41" s="153"/>
      <c r="AY41" s="15" t="s">
        <v>22</v>
      </c>
      <c r="AZ41" s="153"/>
      <c r="BA41" s="154"/>
      <c r="BB41" s="155"/>
      <c r="BC41" s="156"/>
      <c r="BD41" s="20"/>
      <c r="BE41" s="39"/>
      <c r="BF41" s="44" t="str">
        <f t="shared" si="0"/>
        <v>0</v>
      </c>
      <c r="BG41" s="44" t="s">
        <v>22</v>
      </c>
      <c r="BH41" s="44" t="str">
        <f t="shared" si="1"/>
        <v>0</v>
      </c>
      <c r="BI41" s="39"/>
      <c r="BJ41" s="39"/>
      <c r="BK41" s="46"/>
      <c r="BL41" s="46"/>
      <c r="BM41" s="50" t="str">
        <f>$AG$19</f>
        <v>PSG Friedrichshafen 7er</v>
      </c>
      <c r="BN41" s="48">
        <f>SUM($BF$28+$BH$32+$BF$36+$BH$40)</f>
        <v>0</v>
      </c>
      <c r="BO41" s="48">
        <f>SUM($AW$28+$AZ$32+$AW$36+$AZ$40)</f>
        <v>0</v>
      </c>
      <c r="BP41" s="49" t="s">
        <v>22</v>
      </c>
      <c r="BQ41" s="48">
        <f>SUM($AZ$28+$AW$32+$AZ$36+$AW$40)</f>
        <v>0</v>
      </c>
      <c r="BR41" s="48">
        <f>SUM(BO41-BQ41)</f>
        <v>0</v>
      </c>
      <c r="BS41" s="48"/>
      <c r="BT41" s="39"/>
      <c r="BU41" s="39"/>
      <c r="BV41" s="42"/>
      <c r="BW41" s="42"/>
      <c r="BX41" s="42"/>
      <c r="BY41" s="42"/>
      <c r="BZ41" s="42"/>
      <c r="CA41" s="42"/>
      <c r="CB41" s="42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24"/>
    </row>
    <row r="42" spans="2:116" s="4" customFormat="1" ht="18" customHeight="1" thickBot="1">
      <c r="B42" s="168">
        <v>18</v>
      </c>
      <c r="C42" s="169"/>
      <c r="D42" s="169">
        <v>2</v>
      </c>
      <c r="E42" s="169"/>
      <c r="F42" s="169"/>
      <c r="G42" s="169" t="s">
        <v>19</v>
      </c>
      <c r="H42" s="169"/>
      <c r="I42" s="169"/>
      <c r="J42" s="171">
        <f>J41</f>
        <v>0.47361111111111126</v>
      </c>
      <c r="K42" s="171"/>
      <c r="L42" s="171"/>
      <c r="M42" s="171"/>
      <c r="N42" s="172"/>
      <c r="O42" s="170" t="str">
        <f>D17</f>
        <v>SC Unterzeil-Reichenhofen 9er</v>
      </c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8" t="s">
        <v>23</v>
      </c>
      <c r="AF42" s="157" t="str">
        <f>D20</f>
        <v>FV Bad Waldsee 7er</v>
      </c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8"/>
      <c r="AW42" s="143"/>
      <c r="AX42" s="148"/>
      <c r="AY42" s="8" t="s">
        <v>22</v>
      </c>
      <c r="AZ42" s="148"/>
      <c r="BA42" s="149"/>
      <c r="BB42" s="143"/>
      <c r="BC42" s="144"/>
      <c r="BD42" s="20"/>
      <c r="BE42" s="39"/>
      <c r="BF42" s="44" t="str">
        <f t="shared" si="0"/>
        <v>0</v>
      </c>
      <c r="BG42" s="44" t="s">
        <v>22</v>
      </c>
      <c r="BH42" s="44" t="str">
        <f t="shared" si="1"/>
        <v>0</v>
      </c>
      <c r="BI42" s="39"/>
      <c r="BJ42" s="39"/>
      <c r="BK42" s="46"/>
      <c r="BL42" s="46"/>
      <c r="BM42" s="47" t="str">
        <f>$AG$18</f>
        <v>TSV Tettnang II 9er</v>
      </c>
      <c r="BN42" s="48">
        <f>SUM($BH$28+$BF$35+$BF$39+$BH$43)</f>
        <v>0</v>
      </c>
      <c r="BO42" s="48">
        <f>SUM($AZ$28+$AW$35+$AW$39+$AZ$43)</f>
        <v>0</v>
      </c>
      <c r="BP42" s="49" t="s">
        <v>22</v>
      </c>
      <c r="BQ42" s="48">
        <f>SUM($AW$28+$AZ$35+$AZ$39+$AW$43)</f>
        <v>0</v>
      </c>
      <c r="BR42" s="48">
        <f>SUM(BO42-BQ42)</f>
        <v>0</v>
      </c>
      <c r="BS42" s="48"/>
      <c r="BT42" s="39"/>
      <c r="BU42" s="39"/>
      <c r="BV42" s="42"/>
      <c r="BW42" s="42"/>
      <c r="BX42" s="42"/>
      <c r="BY42" s="42"/>
      <c r="BZ42" s="42"/>
      <c r="CA42" s="42"/>
      <c r="CB42" s="42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24"/>
    </row>
    <row r="43" spans="2:116" s="4" customFormat="1" ht="18" customHeight="1">
      <c r="B43" s="141">
        <v>19</v>
      </c>
      <c r="C43" s="142"/>
      <c r="D43" s="142">
        <v>1</v>
      </c>
      <c r="E43" s="142"/>
      <c r="F43" s="142"/>
      <c r="G43" s="142" t="s">
        <v>25</v>
      </c>
      <c r="H43" s="142"/>
      <c r="I43" s="142"/>
      <c r="J43" s="185">
        <f t="shared" si="2"/>
        <v>0.4833333333333335</v>
      </c>
      <c r="K43" s="185"/>
      <c r="L43" s="185"/>
      <c r="M43" s="185"/>
      <c r="N43" s="186"/>
      <c r="O43" s="193" t="str">
        <f>AG16</f>
        <v>SV Haslach 9er</v>
      </c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5" t="s">
        <v>23</v>
      </c>
      <c r="AF43" s="166" t="str">
        <f>AG18</f>
        <v>TSV Tettnang II 9er</v>
      </c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7"/>
      <c r="AW43" s="155"/>
      <c r="AX43" s="153"/>
      <c r="AY43" s="15" t="s">
        <v>22</v>
      </c>
      <c r="AZ43" s="153"/>
      <c r="BA43" s="154"/>
      <c r="BB43" s="155"/>
      <c r="BC43" s="156"/>
      <c r="BD43" s="20"/>
      <c r="BE43" s="39"/>
      <c r="BF43" s="44" t="str">
        <f t="shared" si="0"/>
        <v>0</v>
      </c>
      <c r="BG43" s="44" t="s">
        <v>22</v>
      </c>
      <c r="BH43" s="44" t="str">
        <f t="shared" si="1"/>
        <v>0</v>
      </c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42"/>
      <c r="BW43" s="42"/>
      <c r="BX43" s="42"/>
      <c r="BY43" s="42"/>
      <c r="BZ43" s="42"/>
      <c r="CA43" s="42"/>
      <c r="CB43" s="42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24"/>
    </row>
    <row r="44" spans="2:116" ht="18" customHeight="1" thickBot="1">
      <c r="B44" s="168">
        <v>20</v>
      </c>
      <c r="C44" s="169"/>
      <c r="D44" s="169">
        <v>2</v>
      </c>
      <c r="E44" s="169"/>
      <c r="F44" s="169"/>
      <c r="G44" s="169" t="s">
        <v>25</v>
      </c>
      <c r="H44" s="169"/>
      <c r="I44" s="169"/>
      <c r="J44" s="171">
        <f>J43</f>
        <v>0.4833333333333335</v>
      </c>
      <c r="K44" s="171"/>
      <c r="L44" s="171"/>
      <c r="M44" s="171"/>
      <c r="N44" s="172"/>
      <c r="O44" s="170" t="str">
        <f>AG17</f>
        <v>SGM MBK 7er</v>
      </c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8" t="s">
        <v>23</v>
      </c>
      <c r="AF44" s="157" t="str">
        <f>AG20</f>
        <v>FC Blau-Weiß Bellamont 9er</v>
      </c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8"/>
      <c r="AW44" s="143"/>
      <c r="AX44" s="148"/>
      <c r="AY44" s="8" t="s">
        <v>22</v>
      </c>
      <c r="AZ44" s="148"/>
      <c r="BA44" s="149"/>
      <c r="BB44" s="143"/>
      <c r="BC44" s="144"/>
      <c r="BD44" s="21"/>
      <c r="BF44" s="44" t="str">
        <f t="shared" si="0"/>
        <v>0</v>
      </c>
      <c r="BG44" s="44" t="s">
        <v>22</v>
      </c>
      <c r="BH44" s="44" t="str">
        <f t="shared" si="1"/>
        <v>0</v>
      </c>
      <c r="DL44" s="22"/>
    </row>
    <row r="45" ht="12.75"/>
    <row r="46" spans="2:116" ht="12.75">
      <c r="B46" s="1" t="s">
        <v>30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50" t="s">
        <v>15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2"/>
      <c r="P48" s="150" t="s">
        <v>27</v>
      </c>
      <c r="Q48" s="151"/>
      <c r="R48" s="152"/>
      <c r="S48" s="150" t="s">
        <v>28</v>
      </c>
      <c r="T48" s="151"/>
      <c r="U48" s="151"/>
      <c r="V48" s="151"/>
      <c r="W48" s="152"/>
      <c r="X48" s="150" t="s">
        <v>29</v>
      </c>
      <c r="Y48" s="151"/>
      <c r="Z48" s="152"/>
      <c r="AA48" s="10"/>
      <c r="AB48" s="10"/>
      <c r="AC48" s="10"/>
      <c r="AD48" s="10"/>
      <c r="AE48" s="150" t="s">
        <v>16</v>
      </c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2"/>
      <c r="AS48" s="150" t="s">
        <v>27</v>
      </c>
      <c r="AT48" s="151"/>
      <c r="AU48" s="152"/>
      <c r="AV48" s="150" t="s">
        <v>28</v>
      </c>
      <c r="AW48" s="151"/>
      <c r="AX48" s="151"/>
      <c r="AY48" s="151"/>
      <c r="AZ48" s="152"/>
      <c r="BA48" s="150" t="s">
        <v>29</v>
      </c>
      <c r="BB48" s="151"/>
      <c r="BC48" s="152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2"/>
      <c r="BW48" s="52"/>
      <c r="BX48" s="52"/>
      <c r="BY48" s="52"/>
      <c r="BZ48" s="52"/>
      <c r="CA48" s="52"/>
      <c r="CB48" s="52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</row>
    <row r="49" spans="2:116" ht="12.75">
      <c r="B49" s="198" t="s">
        <v>10</v>
      </c>
      <c r="C49" s="134"/>
      <c r="D49" s="199" t="str">
        <f>BM31</f>
        <v>SV Bergatreute 9er</v>
      </c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1"/>
      <c r="P49" s="145">
        <f>BN31</f>
        <v>0</v>
      </c>
      <c r="Q49" s="146"/>
      <c r="R49" s="147"/>
      <c r="S49" s="134">
        <f>BO31</f>
        <v>0</v>
      </c>
      <c r="T49" s="134"/>
      <c r="U49" s="11" t="s">
        <v>22</v>
      </c>
      <c r="V49" s="134">
        <f>BQ31</f>
        <v>0</v>
      </c>
      <c r="W49" s="134"/>
      <c r="X49" s="135">
        <f>BR31</f>
        <v>0</v>
      </c>
      <c r="Y49" s="136"/>
      <c r="Z49" s="137"/>
      <c r="AA49" s="4"/>
      <c r="AB49" s="4"/>
      <c r="AC49" s="4"/>
      <c r="AD49" s="4"/>
      <c r="AE49" s="198" t="s">
        <v>10</v>
      </c>
      <c r="AF49" s="134"/>
      <c r="AG49" s="199" t="str">
        <f>BM38</f>
        <v>SV Haslach 9er</v>
      </c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1"/>
      <c r="AS49" s="145">
        <f>BN38</f>
        <v>0</v>
      </c>
      <c r="AT49" s="146"/>
      <c r="AU49" s="147"/>
      <c r="AV49" s="134">
        <f>BO38</f>
        <v>0</v>
      </c>
      <c r="AW49" s="134"/>
      <c r="AX49" s="11" t="s">
        <v>22</v>
      </c>
      <c r="AY49" s="134">
        <f>BQ38</f>
        <v>0</v>
      </c>
      <c r="AZ49" s="134"/>
      <c r="BA49" s="135">
        <f>BR38</f>
        <v>0</v>
      </c>
      <c r="BB49" s="136"/>
      <c r="BC49" s="137"/>
      <c r="BD49" s="22"/>
      <c r="DL49" s="22"/>
    </row>
    <row r="50" spans="2:116" ht="12.75">
      <c r="B50" s="194" t="s">
        <v>11</v>
      </c>
      <c r="C50" s="133"/>
      <c r="D50" s="204" t="str">
        <f>BM32</f>
        <v>SGM Ertingen / Binzwangen 7er</v>
      </c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6"/>
      <c r="P50" s="130">
        <f>BN32</f>
        <v>0</v>
      </c>
      <c r="Q50" s="131"/>
      <c r="R50" s="132"/>
      <c r="S50" s="133">
        <f>BO32</f>
        <v>0</v>
      </c>
      <c r="T50" s="133"/>
      <c r="U50" s="12" t="s">
        <v>22</v>
      </c>
      <c r="V50" s="133">
        <f>BQ32</f>
        <v>0</v>
      </c>
      <c r="W50" s="133"/>
      <c r="X50" s="127">
        <f>BR32</f>
        <v>0</v>
      </c>
      <c r="Y50" s="128"/>
      <c r="Z50" s="129"/>
      <c r="AA50" s="4"/>
      <c r="AB50" s="4"/>
      <c r="AC50" s="4"/>
      <c r="AD50" s="4"/>
      <c r="AE50" s="194" t="s">
        <v>11</v>
      </c>
      <c r="AF50" s="133"/>
      <c r="AG50" s="195" t="str">
        <f>BM39</f>
        <v>FC Blau-Weiß Bellamont 9er</v>
      </c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7"/>
      <c r="AS50" s="130">
        <f>BN39</f>
        <v>0</v>
      </c>
      <c r="AT50" s="131"/>
      <c r="AU50" s="132"/>
      <c r="AV50" s="133">
        <f>BO39</f>
        <v>0</v>
      </c>
      <c r="AW50" s="133"/>
      <c r="AX50" s="12" t="s">
        <v>22</v>
      </c>
      <c r="AY50" s="133">
        <f>BQ39</f>
        <v>0</v>
      </c>
      <c r="AZ50" s="133"/>
      <c r="BA50" s="127">
        <f>BR39</f>
        <v>0</v>
      </c>
      <c r="BB50" s="128"/>
      <c r="BC50" s="129"/>
      <c r="BD50" s="22"/>
      <c r="DL50" s="22"/>
    </row>
    <row r="51" spans="2:116" ht="12.75">
      <c r="B51" s="194" t="s">
        <v>12</v>
      </c>
      <c r="C51" s="133"/>
      <c r="D51" s="195" t="str">
        <f>BM33</f>
        <v>SV Baindt 9er</v>
      </c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7"/>
      <c r="P51" s="130">
        <f>BN33</f>
        <v>0</v>
      </c>
      <c r="Q51" s="131"/>
      <c r="R51" s="132"/>
      <c r="S51" s="133">
        <f>BO33</f>
        <v>0</v>
      </c>
      <c r="T51" s="133"/>
      <c r="U51" s="12" t="s">
        <v>22</v>
      </c>
      <c r="V51" s="133">
        <f>BQ33</f>
        <v>0</v>
      </c>
      <c r="W51" s="133"/>
      <c r="X51" s="127">
        <f>BR33</f>
        <v>0</v>
      </c>
      <c r="Y51" s="128"/>
      <c r="Z51" s="129"/>
      <c r="AA51" s="4"/>
      <c r="AB51" s="4"/>
      <c r="AC51" s="4"/>
      <c r="AD51" s="4"/>
      <c r="AE51" s="194" t="s">
        <v>12</v>
      </c>
      <c r="AF51" s="133"/>
      <c r="AG51" s="195" t="str">
        <f>BM40</f>
        <v>SGM MBK 7er</v>
      </c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7"/>
      <c r="AS51" s="130">
        <f>BN40</f>
        <v>0</v>
      </c>
      <c r="AT51" s="131"/>
      <c r="AU51" s="132"/>
      <c r="AV51" s="133">
        <f>BO40</f>
        <v>0</v>
      </c>
      <c r="AW51" s="133"/>
      <c r="AX51" s="12" t="s">
        <v>22</v>
      </c>
      <c r="AY51" s="133">
        <f>BQ40</f>
        <v>0</v>
      </c>
      <c r="AZ51" s="133"/>
      <c r="BA51" s="127">
        <f>BR40</f>
        <v>0</v>
      </c>
      <c r="BB51" s="128"/>
      <c r="BC51" s="129"/>
      <c r="BD51" s="22"/>
      <c r="DL51" s="22"/>
    </row>
    <row r="52" spans="2:116" ht="12.75">
      <c r="B52" s="194" t="s">
        <v>13</v>
      </c>
      <c r="C52" s="133"/>
      <c r="D52" s="195" t="str">
        <f>BM34</f>
        <v>SC Unterzeil-Reichenhofen 9er</v>
      </c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P52" s="130">
        <f>BN34</f>
        <v>0</v>
      </c>
      <c r="Q52" s="131"/>
      <c r="R52" s="132"/>
      <c r="S52" s="133">
        <f>BO34</f>
        <v>0</v>
      </c>
      <c r="T52" s="133"/>
      <c r="U52" s="12" t="s">
        <v>22</v>
      </c>
      <c r="V52" s="133">
        <f>BQ34</f>
        <v>0</v>
      </c>
      <c r="W52" s="133"/>
      <c r="X52" s="127">
        <f>BR34</f>
        <v>0</v>
      </c>
      <c r="Y52" s="128"/>
      <c r="Z52" s="129"/>
      <c r="AA52" s="4"/>
      <c r="AB52" s="4"/>
      <c r="AC52" s="4"/>
      <c r="AD52" s="4"/>
      <c r="AE52" s="194" t="s">
        <v>13</v>
      </c>
      <c r="AF52" s="133"/>
      <c r="AG52" s="195" t="str">
        <f>BM41</f>
        <v>PSG Friedrichshafen 7er</v>
      </c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7"/>
      <c r="AS52" s="130">
        <f>BN41</f>
        <v>0</v>
      </c>
      <c r="AT52" s="131"/>
      <c r="AU52" s="132"/>
      <c r="AV52" s="133">
        <f>BO41</f>
        <v>0</v>
      </c>
      <c r="AW52" s="133"/>
      <c r="AX52" s="12" t="s">
        <v>22</v>
      </c>
      <c r="AY52" s="133">
        <f>BQ41</f>
        <v>0</v>
      </c>
      <c r="AZ52" s="133"/>
      <c r="BA52" s="127">
        <f>BR41</f>
        <v>0</v>
      </c>
      <c r="BB52" s="128"/>
      <c r="BC52" s="129"/>
      <c r="BD52" s="22"/>
      <c r="DL52" s="22"/>
    </row>
    <row r="53" spans="2:116" ht="20.25" customHeight="1" thickBot="1">
      <c r="B53" s="207" t="s">
        <v>14</v>
      </c>
      <c r="C53" s="208"/>
      <c r="D53" s="209" t="str">
        <f>BM35</f>
        <v>FV Bad Waldsee 7er</v>
      </c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1"/>
      <c r="P53" s="212">
        <f>BN35</f>
        <v>0</v>
      </c>
      <c r="Q53" s="213"/>
      <c r="R53" s="214"/>
      <c r="S53" s="215">
        <f>BO35</f>
        <v>0</v>
      </c>
      <c r="T53" s="215"/>
      <c r="U53" s="13" t="s">
        <v>22</v>
      </c>
      <c r="V53" s="215">
        <f>BQ35</f>
        <v>0</v>
      </c>
      <c r="W53" s="215"/>
      <c r="X53" s="216">
        <f>BR35</f>
        <v>0</v>
      </c>
      <c r="Y53" s="217"/>
      <c r="Z53" s="218"/>
      <c r="AA53" s="4"/>
      <c r="AB53" s="4"/>
      <c r="AC53" s="4"/>
      <c r="AD53" s="4"/>
      <c r="AE53" s="207" t="s">
        <v>14</v>
      </c>
      <c r="AF53" s="208"/>
      <c r="AG53" s="209" t="str">
        <f>BM42</f>
        <v>TSV Tettnang II 9er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1"/>
      <c r="AS53" s="212">
        <f>BN42</f>
        <v>0</v>
      </c>
      <c r="AT53" s="213"/>
      <c r="AU53" s="214"/>
      <c r="AV53" s="215">
        <f>BO42</f>
        <v>0</v>
      </c>
      <c r="AW53" s="215"/>
      <c r="AX53" s="13" t="s">
        <v>22</v>
      </c>
      <c r="AY53" s="215">
        <f>BQ42</f>
        <v>0</v>
      </c>
      <c r="AZ53" s="215"/>
      <c r="BA53" s="216">
        <f>BR42</f>
        <v>0</v>
      </c>
      <c r="BB53" s="217"/>
      <c r="BC53" s="218"/>
      <c r="BD53" s="22"/>
      <c r="DL53" s="22"/>
    </row>
    <row r="56" spans="2:116" ht="33">
      <c r="B56" s="112" t="str">
        <f>$A$2</f>
        <v>SV Haslach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22"/>
      <c r="DL56" s="22"/>
    </row>
    <row r="57" spans="2:116" ht="33">
      <c r="B57" s="112" t="str">
        <f>$A$4</f>
        <v>                                 GIRLS CUP 2015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22"/>
      <c r="DL57" s="22"/>
    </row>
    <row r="58" spans="2:116" ht="12.75">
      <c r="B58" s="1" t="s">
        <v>32</v>
      </c>
      <c r="BD58" s="22"/>
      <c r="DL58" s="22"/>
    </row>
    <row r="60" spans="1:116" ht="15.75">
      <c r="A60" s="2"/>
      <c r="B60" s="2"/>
      <c r="C60" s="2"/>
      <c r="D60" s="2"/>
      <c r="E60" s="2"/>
      <c r="F60" s="2"/>
      <c r="G60" s="6" t="s">
        <v>3</v>
      </c>
      <c r="H60" s="202">
        <f>$J$44+$U$10*$X$10+"0:10"</f>
        <v>0.4986111111111113</v>
      </c>
      <c r="I60" s="202"/>
      <c r="J60" s="202"/>
      <c r="K60" s="202"/>
      <c r="L60" s="202"/>
      <c r="M60" s="7" t="s">
        <v>4</v>
      </c>
      <c r="N60" s="2"/>
      <c r="O60" s="2"/>
      <c r="P60" s="2"/>
      <c r="Q60" s="2"/>
      <c r="R60" s="2"/>
      <c r="S60" s="2"/>
      <c r="T60" s="6" t="s">
        <v>5</v>
      </c>
      <c r="U60" s="203">
        <f>U10</f>
        <v>1</v>
      </c>
      <c r="V60" s="203" t="s">
        <v>6</v>
      </c>
      <c r="W60" s="26" t="s">
        <v>38</v>
      </c>
      <c r="X60" s="219">
        <f>X10</f>
        <v>0.008333333333333333</v>
      </c>
      <c r="Y60" s="219"/>
      <c r="Z60" s="219"/>
      <c r="AA60" s="219"/>
      <c r="AB60" s="219"/>
      <c r="AC60" s="7" t="s">
        <v>7</v>
      </c>
      <c r="AD60" s="2"/>
      <c r="AE60" s="2"/>
      <c r="AF60" s="2"/>
      <c r="AG60" s="2"/>
      <c r="AH60" s="2"/>
      <c r="AI60" s="2"/>
      <c r="AJ60" s="2"/>
      <c r="AK60" s="6" t="s">
        <v>8</v>
      </c>
      <c r="AL60" s="219">
        <f>AL10</f>
        <v>0.001388888888888889</v>
      </c>
      <c r="AM60" s="219"/>
      <c r="AN60" s="219"/>
      <c r="AO60" s="219"/>
      <c r="AP60" s="219"/>
      <c r="AQ60" s="7" t="s">
        <v>7</v>
      </c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DL60" s="22"/>
    </row>
    <row r="61" spans="56:116" ht="6" customHeight="1">
      <c r="BD61" s="22"/>
      <c r="DL61" s="22"/>
    </row>
    <row r="62" spans="56:116" ht="3.75" customHeight="1" thickBot="1">
      <c r="BD62" s="22"/>
      <c r="BZ62" s="30"/>
      <c r="CA62" s="30"/>
      <c r="CB62" s="30"/>
      <c r="CC62" s="54"/>
      <c r="CD62" s="54"/>
      <c r="CE62" s="54"/>
      <c r="CF62" s="54"/>
      <c r="CG62" s="54"/>
      <c r="CH62" s="54"/>
      <c r="DL62" s="22"/>
    </row>
    <row r="63" spans="2:86" ht="20.25" customHeight="1" thickBot="1">
      <c r="B63" s="125" t="s">
        <v>17</v>
      </c>
      <c r="C63" s="126"/>
      <c r="D63" s="121" t="s">
        <v>39</v>
      </c>
      <c r="E63" s="99"/>
      <c r="F63" s="99"/>
      <c r="G63" s="99"/>
      <c r="H63" s="99"/>
      <c r="I63" s="121" t="s">
        <v>20</v>
      </c>
      <c r="J63" s="99"/>
      <c r="K63" s="99"/>
      <c r="L63" s="99"/>
      <c r="M63" s="99"/>
      <c r="N63" s="118"/>
      <c r="O63" s="121" t="s">
        <v>58</v>
      </c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3"/>
      <c r="AW63" s="121" t="s">
        <v>24</v>
      </c>
      <c r="AX63" s="122"/>
      <c r="AY63" s="122"/>
      <c r="AZ63" s="122"/>
      <c r="BA63" s="123"/>
      <c r="BB63" s="121"/>
      <c r="BC63" s="124"/>
      <c r="BD63" s="22"/>
      <c r="BZ63" s="30"/>
      <c r="CA63" s="30"/>
      <c r="CB63" s="55"/>
      <c r="CC63" s="54"/>
      <c r="CD63" s="54"/>
      <c r="CE63" s="54"/>
      <c r="CF63" s="54"/>
      <c r="CG63" s="54"/>
      <c r="CH63" s="54"/>
    </row>
    <row r="64" spans="2:86" ht="18" customHeight="1">
      <c r="B64" s="116">
        <v>21</v>
      </c>
      <c r="C64" s="80"/>
      <c r="D64" s="100">
        <v>1</v>
      </c>
      <c r="E64" s="101"/>
      <c r="F64" s="101"/>
      <c r="G64" s="101"/>
      <c r="H64" s="101"/>
      <c r="I64" s="104">
        <f>H60</f>
        <v>0.4986111111111113</v>
      </c>
      <c r="J64" s="105"/>
      <c r="K64" s="105"/>
      <c r="L64" s="105"/>
      <c r="M64" s="105"/>
      <c r="N64" s="106"/>
      <c r="O64" s="87">
        <f>IF(ISBLANK(AZ42),"",$D$53)</f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15" t="s">
        <v>23</v>
      </c>
      <c r="AF64" s="88">
        <f>IF(ISBLANK(AZ44),"",$AG$53)</f>
      </c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9"/>
      <c r="AW64" s="90"/>
      <c r="AX64" s="91"/>
      <c r="AY64" s="91" t="s">
        <v>22</v>
      </c>
      <c r="AZ64" s="91"/>
      <c r="BA64" s="110"/>
      <c r="BB64" s="80"/>
      <c r="BC64" s="81"/>
      <c r="BZ64" s="30"/>
      <c r="CA64" s="30"/>
      <c r="CB64" s="55"/>
      <c r="CC64" s="54"/>
      <c r="CD64" s="54"/>
      <c r="CE64" s="54"/>
      <c r="CF64" s="54"/>
      <c r="CG64" s="54"/>
      <c r="CH64" s="54"/>
    </row>
    <row r="65" spans="2:55" ht="12" customHeight="1" thickBot="1">
      <c r="B65" s="117"/>
      <c r="C65" s="82"/>
      <c r="D65" s="102"/>
      <c r="E65" s="103"/>
      <c r="F65" s="103"/>
      <c r="G65" s="103"/>
      <c r="H65" s="103"/>
      <c r="I65" s="107"/>
      <c r="J65" s="108"/>
      <c r="K65" s="108"/>
      <c r="L65" s="108"/>
      <c r="M65" s="108"/>
      <c r="N65" s="109"/>
      <c r="O65" s="84" t="s">
        <v>45</v>
      </c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16"/>
      <c r="AF65" s="85" t="s">
        <v>46</v>
      </c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6"/>
      <c r="AW65" s="92"/>
      <c r="AX65" s="93"/>
      <c r="AY65" s="93"/>
      <c r="AZ65" s="93"/>
      <c r="BA65" s="111"/>
      <c r="BB65" s="82"/>
      <c r="BC65" s="83"/>
    </row>
    <row r="66" spans="2:55" ht="7.5" customHeight="1" thickBot="1">
      <c r="B66" s="56"/>
      <c r="C66" s="56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9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60"/>
      <c r="AX66" s="60"/>
      <c r="AY66" s="60"/>
      <c r="AZ66" s="60"/>
      <c r="BA66" s="60"/>
      <c r="BB66" s="56"/>
      <c r="BC66" s="56"/>
    </row>
    <row r="67" spans="2:55" ht="20.25" customHeight="1" thickBot="1">
      <c r="B67" s="125" t="s">
        <v>17</v>
      </c>
      <c r="C67" s="126"/>
      <c r="D67" s="121" t="s">
        <v>39</v>
      </c>
      <c r="E67" s="99"/>
      <c r="F67" s="99"/>
      <c r="G67" s="99"/>
      <c r="H67" s="99"/>
      <c r="I67" s="121" t="s">
        <v>20</v>
      </c>
      <c r="J67" s="99"/>
      <c r="K67" s="99"/>
      <c r="L67" s="99"/>
      <c r="M67" s="99"/>
      <c r="N67" s="118"/>
      <c r="O67" s="121" t="s">
        <v>59</v>
      </c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3"/>
      <c r="AW67" s="121" t="s">
        <v>24</v>
      </c>
      <c r="AX67" s="122"/>
      <c r="AY67" s="122"/>
      <c r="AZ67" s="122"/>
      <c r="BA67" s="123"/>
      <c r="BB67" s="121"/>
      <c r="BC67" s="124"/>
    </row>
    <row r="68" spans="2:55" ht="18" customHeight="1">
      <c r="B68" s="116">
        <v>22</v>
      </c>
      <c r="C68" s="80"/>
      <c r="D68" s="100">
        <v>2</v>
      </c>
      <c r="E68" s="101"/>
      <c r="F68" s="101"/>
      <c r="G68" s="101"/>
      <c r="H68" s="101"/>
      <c r="I68" s="104">
        <f>I64</f>
        <v>0.4986111111111113</v>
      </c>
      <c r="J68" s="105"/>
      <c r="K68" s="105"/>
      <c r="L68" s="105"/>
      <c r="M68" s="105"/>
      <c r="N68" s="106"/>
      <c r="O68" s="87">
        <f>IF(ISBLANK(AZ42),"",$D$52)</f>
      </c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15" t="s">
        <v>23</v>
      </c>
      <c r="AF68" s="88">
        <f>IF(ISBLANK(AZ44),"",$AG$52)</f>
      </c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9"/>
      <c r="AW68" s="90"/>
      <c r="AX68" s="91"/>
      <c r="AY68" s="91" t="s">
        <v>22</v>
      </c>
      <c r="AZ68" s="91"/>
      <c r="BA68" s="110"/>
      <c r="BB68" s="80"/>
      <c r="BC68" s="81"/>
    </row>
    <row r="69" spans="2:55" ht="12" customHeight="1" thickBot="1">
      <c r="B69" s="117"/>
      <c r="C69" s="82"/>
      <c r="D69" s="102"/>
      <c r="E69" s="103"/>
      <c r="F69" s="103"/>
      <c r="G69" s="103"/>
      <c r="H69" s="103"/>
      <c r="I69" s="107"/>
      <c r="J69" s="108"/>
      <c r="K69" s="108"/>
      <c r="L69" s="108"/>
      <c r="M69" s="108"/>
      <c r="N69" s="109"/>
      <c r="O69" s="84" t="s">
        <v>47</v>
      </c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16"/>
      <c r="AF69" s="85" t="s">
        <v>48</v>
      </c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6"/>
      <c r="AW69" s="92"/>
      <c r="AX69" s="93"/>
      <c r="AY69" s="93"/>
      <c r="AZ69" s="93"/>
      <c r="BA69" s="111"/>
      <c r="BB69" s="82"/>
      <c r="BC69" s="83"/>
    </row>
    <row r="70" spans="2:55" ht="12" customHeight="1" thickBot="1">
      <c r="B70" s="56"/>
      <c r="C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9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60"/>
      <c r="AX70" s="60"/>
      <c r="AY70" s="60"/>
      <c r="AZ70" s="60"/>
      <c r="BA70" s="60"/>
      <c r="BB70" s="56"/>
      <c r="BC70" s="56"/>
    </row>
    <row r="71" spans="2:55" ht="20.25" customHeight="1" thickBot="1">
      <c r="B71" s="94" t="s">
        <v>17</v>
      </c>
      <c r="C71" s="95"/>
      <c r="D71" s="96" t="s">
        <v>39</v>
      </c>
      <c r="E71" s="99"/>
      <c r="F71" s="99"/>
      <c r="G71" s="99"/>
      <c r="H71" s="99"/>
      <c r="I71" s="96" t="s">
        <v>20</v>
      </c>
      <c r="J71" s="99"/>
      <c r="K71" s="99"/>
      <c r="L71" s="99"/>
      <c r="M71" s="99"/>
      <c r="N71" s="118"/>
      <c r="O71" s="96" t="s">
        <v>51</v>
      </c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8"/>
      <c r="AW71" s="96" t="s">
        <v>24</v>
      </c>
      <c r="AX71" s="97"/>
      <c r="AY71" s="97"/>
      <c r="AZ71" s="97"/>
      <c r="BA71" s="98"/>
      <c r="BB71" s="96"/>
      <c r="BC71" s="120"/>
    </row>
    <row r="72" spans="2:55" ht="18" customHeight="1">
      <c r="B72" s="116">
        <v>23</v>
      </c>
      <c r="C72" s="80"/>
      <c r="D72" s="100">
        <v>1</v>
      </c>
      <c r="E72" s="101"/>
      <c r="F72" s="101"/>
      <c r="G72" s="101"/>
      <c r="H72" s="101"/>
      <c r="I72" s="104">
        <f>$I$64+$U$60*$X$60+$AL$60</f>
        <v>0.5083333333333335</v>
      </c>
      <c r="J72" s="105"/>
      <c r="K72" s="105"/>
      <c r="L72" s="105"/>
      <c r="M72" s="105"/>
      <c r="N72" s="106"/>
      <c r="O72" s="87">
        <f>IF(ISBLANK(AZ42),"",$D$49)</f>
      </c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15" t="s">
        <v>23</v>
      </c>
      <c r="AF72" s="88">
        <f>IF(ISBLANK(AZ44),"",$AG$50)</f>
      </c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9"/>
      <c r="AW72" s="90"/>
      <c r="AX72" s="91"/>
      <c r="AY72" s="91" t="s">
        <v>22</v>
      </c>
      <c r="AZ72" s="91"/>
      <c r="BA72" s="110"/>
      <c r="BB72" s="80"/>
      <c r="BC72" s="81"/>
    </row>
    <row r="73" spans="2:55" ht="12" customHeight="1" thickBot="1">
      <c r="B73" s="117"/>
      <c r="C73" s="82"/>
      <c r="D73" s="102"/>
      <c r="E73" s="103"/>
      <c r="F73" s="103"/>
      <c r="G73" s="103"/>
      <c r="H73" s="103"/>
      <c r="I73" s="107"/>
      <c r="J73" s="108"/>
      <c r="K73" s="108"/>
      <c r="L73" s="108"/>
      <c r="M73" s="108"/>
      <c r="N73" s="109"/>
      <c r="O73" s="84" t="s">
        <v>34</v>
      </c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16"/>
      <c r="AF73" s="85" t="s">
        <v>35</v>
      </c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6"/>
      <c r="AW73" s="92"/>
      <c r="AX73" s="93"/>
      <c r="AY73" s="93"/>
      <c r="AZ73" s="93"/>
      <c r="BA73" s="111"/>
      <c r="BB73" s="82"/>
      <c r="BC73" s="83"/>
    </row>
    <row r="74" spans="5:116" ht="3.75" customHeight="1" thickBot="1">
      <c r="E74" s="61"/>
      <c r="F74" s="61"/>
      <c r="G74" s="61"/>
      <c r="H74" s="61"/>
      <c r="I74" s="61"/>
      <c r="J74" s="61"/>
      <c r="K74" s="61"/>
      <c r="L74" s="61"/>
      <c r="M74" s="61"/>
      <c r="N74" s="61"/>
      <c r="BD74" s="22"/>
      <c r="BZ74" s="30"/>
      <c r="CA74" s="30"/>
      <c r="CB74" s="30"/>
      <c r="CC74" s="54"/>
      <c r="CD74" s="54"/>
      <c r="CE74" s="54"/>
      <c r="CF74" s="54"/>
      <c r="CG74" s="54"/>
      <c r="CH74" s="54"/>
      <c r="DL74" s="22"/>
    </row>
    <row r="75" spans="2:86" ht="20.25" customHeight="1" thickBot="1">
      <c r="B75" s="94" t="s">
        <v>17</v>
      </c>
      <c r="C75" s="95"/>
      <c r="D75" s="96" t="s">
        <v>39</v>
      </c>
      <c r="E75" s="99"/>
      <c r="F75" s="99"/>
      <c r="G75" s="99"/>
      <c r="H75" s="99"/>
      <c r="I75" s="96" t="s">
        <v>20</v>
      </c>
      <c r="J75" s="99"/>
      <c r="K75" s="99"/>
      <c r="L75" s="99"/>
      <c r="M75" s="99"/>
      <c r="N75" s="118"/>
      <c r="O75" s="96" t="s">
        <v>52</v>
      </c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8"/>
      <c r="AW75" s="96" t="s">
        <v>24</v>
      </c>
      <c r="AX75" s="97"/>
      <c r="AY75" s="97"/>
      <c r="AZ75" s="97"/>
      <c r="BA75" s="98"/>
      <c r="BB75" s="96"/>
      <c r="BC75" s="120"/>
      <c r="BD75" s="22"/>
      <c r="BZ75" s="30"/>
      <c r="CA75" s="30"/>
      <c r="CB75" s="55"/>
      <c r="CC75" s="54"/>
      <c r="CD75" s="54"/>
      <c r="CE75" s="54"/>
      <c r="CF75" s="54"/>
      <c r="CG75" s="54"/>
      <c r="CH75" s="54"/>
    </row>
    <row r="76" spans="2:86" ht="18" customHeight="1">
      <c r="B76" s="116">
        <v>24</v>
      </c>
      <c r="C76" s="80"/>
      <c r="D76" s="100">
        <v>2</v>
      </c>
      <c r="E76" s="101"/>
      <c r="F76" s="101"/>
      <c r="G76" s="101"/>
      <c r="H76" s="101"/>
      <c r="I76" s="104">
        <f>I72</f>
        <v>0.5083333333333335</v>
      </c>
      <c r="J76" s="105"/>
      <c r="K76" s="105"/>
      <c r="L76" s="105"/>
      <c r="M76" s="105"/>
      <c r="N76" s="106"/>
      <c r="O76" s="87">
        <f>IF(ISBLANK(AZ44),"",$AG$49)</f>
      </c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15" t="s">
        <v>23</v>
      </c>
      <c r="AF76" s="88">
        <f>IF(ISBLANK(AZ42),"",$D$50)</f>
      </c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9"/>
      <c r="AW76" s="90"/>
      <c r="AX76" s="91"/>
      <c r="AY76" s="91" t="s">
        <v>22</v>
      </c>
      <c r="AZ76" s="91"/>
      <c r="BA76" s="110"/>
      <c r="BB76" s="80"/>
      <c r="BC76" s="81"/>
      <c r="BZ76" s="30"/>
      <c r="CA76" s="30"/>
      <c r="CB76" s="55"/>
      <c r="CC76" s="54"/>
      <c r="CD76" s="54"/>
      <c r="CE76" s="54"/>
      <c r="CF76" s="54"/>
      <c r="CG76" s="54"/>
      <c r="CH76" s="54"/>
    </row>
    <row r="77" spans="2:55" ht="12" customHeight="1" thickBot="1">
      <c r="B77" s="117"/>
      <c r="C77" s="82"/>
      <c r="D77" s="102"/>
      <c r="E77" s="103"/>
      <c r="F77" s="103"/>
      <c r="G77" s="103"/>
      <c r="H77" s="103"/>
      <c r="I77" s="107"/>
      <c r="J77" s="108"/>
      <c r="K77" s="108"/>
      <c r="L77" s="108"/>
      <c r="M77" s="108"/>
      <c r="N77" s="109"/>
      <c r="O77" s="84" t="s">
        <v>36</v>
      </c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16"/>
      <c r="AF77" s="85" t="s">
        <v>33</v>
      </c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6"/>
      <c r="AW77" s="92"/>
      <c r="AX77" s="93"/>
      <c r="AY77" s="93"/>
      <c r="AZ77" s="93"/>
      <c r="BA77" s="111"/>
      <c r="BB77" s="82"/>
      <c r="BC77" s="83"/>
    </row>
    <row r="78" spans="5:116" ht="9" customHeight="1" thickBot="1">
      <c r="E78" s="61"/>
      <c r="F78" s="61"/>
      <c r="G78" s="61"/>
      <c r="H78" s="61"/>
      <c r="I78" s="61"/>
      <c r="J78" s="61"/>
      <c r="K78" s="61"/>
      <c r="L78" s="61"/>
      <c r="M78" s="61"/>
      <c r="N78" s="61"/>
      <c r="BD78" s="22"/>
      <c r="BZ78" s="30"/>
      <c r="CA78" s="30"/>
      <c r="CB78" s="30"/>
      <c r="CC78" s="54"/>
      <c r="CD78" s="54"/>
      <c r="CE78" s="54"/>
      <c r="CF78" s="54"/>
      <c r="CG78" s="54"/>
      <c r="CH78" s="54"/>
      <c r="DL78" s="22"/>
    </row>
    <row r="79" spans="2:86" ht="20.25" customHeight="1" thickBot="1">
      <c r="B79" s="125" t="s">
        <v>17</v>
      </c>
      <c r="C79" s="126"/>
      <c r="D79" s="121" t="s">
        <v>39</v>
      </c>
      <c r="E79" s="99"/>
      <c r="F79" s="99"/>
      <c r="G79" s="99"/>
      <c r="H79" s="99"/>
      <c r="I79" s="121" t="s">
        <v>20</v>
      </c>
      <c r="J79" s="99"/>
      <c r="K79" s="99"/>
      <c r="L79" s="99"/>
      <c r="M79" s="99"/>
      <c r="N79" s="118"/>
      <c r="O79" s="121" t="s">
        <v>60</v>
      </c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3"/>
      <c r="AW79" s="121" t="s">
        <v>24</v>
      </c>
      <c r="AX79" s="122"/>
      <c r="AY79" s="122"/>
      <c r="AZ79" s="122"/>
      <c r="BA79" s="123"/>
      <c r="BB79" s="121"/>
      <c r="BC79" s="124"/>
      <c r="BD79" s="22"/>
      <c r="BZ79" s="30"/>
      <c r="CA79" s="30"/>
      <c r="CB79" s="55"/>
      <c r="CC79" s="54"/>
      <c r="CD79" s="54"/>
      <c r="CE79" s="54"/>
      <c r="CF79" s="54"/>
      <c r="CG79" s="54"/>
      <c r="CH79" s="54"/>
    </row>
    <row r="80" spans="2:86" ht="18" customHeight="1">
      <c r="B80" s="116">
        <v>25</v>
      </c>
      <c r="C80" s="80"/>
      <c r="D80" s="100">
        <v>1</v>
      </c>
      <c r="E80" s="101"/>
      <c r="F80" s="101"/>
      <c r="G80" s="101"/>
      <c r="H80" s="101"/>
      <c r="I80" s="104">
        <f>I$76+U$60*X$60+$AL$60</f>
        <v>0.5180555555555557</v>
      </c>
      <c r="J80" s="105"/>
      <c r="K80" s="105"/>
      <c r="L80" s="105"/>
      <c r="M80" s="105"/>
      <c r="N80" s="106"/>
      <c r="O80" s="87">
        <f>IF(ISBLANK(AZ42),"",$D$51)</f>
      </c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15" t="s">
        <v>23</v>
      </c>
      <c r="AF80" s="88">
        <f>IF(ISBLANK(AZ44),"",$AG$51)</f>
      </c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9"/>
      <c r="AW80" s="90"/>
      <c r="AX80" s="91"/>
      <c r="AY80" s="91" t="s">
        <v>22</v>
      </c>
      <c r="AZ80" s="91"/>
      <c r="BA80" s="110"/>
      <c r="BB80" s="80"/>
      <c r="BC80" s="81"/>
      <c r="BZ80" s="30"/>
      <c r="CA80" s="30"/>
      <c r="CB80" s="55"/>
      <c r="CC80" s="54"/>
      <c r="CD80" s="54"/>
      <c r="CE80" s="54"/>
      <c r="CF80" s="54"/>
      <c r="CG80" s="54"/>
      <c r="CH80" s="54"/>
    </row>
    <row r="81" spans="2:55" ht="12" customHeight="1" thickBot="1">
      <c r="B81" s="117"/>
      <c r="C81" s="82"/>
      <c r="D81" s="102"/>
      <c r="E81" s="103"/>
      <c r="F81" s="103"/>
      <c r="G81" s="103"/>
      <c r="H81" s="103"/>
      <c r="I81" s="107"/>
      <c r="J81" s="108"/>
      <c r="K81" s="108"/>
      <c r="L81" s="108"/>
      <c r="M81" s="108"/>
      <c r="N81" s="109"/>
      <c r="O81" s="84" t="s">
        <v>49</v>
      </c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16"/>
      <c r="AF81" s="85" t="s">
        <v>50</v>
      </c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6"/>
      <c r="AW81" s="92"/>
      <c r="AX81" s="93"/>
      <c r="AY81" s="93"/>
      <c r="AZ81" s="93"/>
      <c r="BA81" s="111"/>
      <c r="BB81" s="82"/>
      <c r="BC81" s="83"/>
    </row>
    <row r="82" spans="5:14" ht="7.5" customHeight="1" thickBot="1">
      <c r="E82" s="57"/>
      <c r="F82" s="57"/>
      <c r="G82" s="57"/>
      <c r="H82" s="57"/>
      <c r="I82" s="61"/>
      <c r="J82" s="61"/>
      <c r="K82" s="61"/>
      <c r="L82" s="61"/>
      <c r="M82" s="61"/>
      <c r="N82" s="61"/>
    </row>
    <row r="83" spans="2:55" ht="20.25" customHeight="1" thickBot="1">
      <c r="B83" s="221" t="s">
        <v>17</v>
      </c>
      <c r="C83" s="222"/>
      <c r="D83" s="119" t="s">
        <v>39</v>
      </c>
      <c r="E83" s="99"/>
      <c r="F83" s="99"/>
      <c r="G83" s="99"/>
      <c r="H83" s="99"/>
      <c r="I83" s="119" t="s">
        <v>20</v>
      </c>
      <c r="J83" s="99"/>
      <c r="K83" s="99"/>
      <c r="L83" s="99"/>
      <c r="M83" s="99"/>
      <c r="N83" s="118"/>
      <c r="O83" s="119" t="s">
        <v>61</v>
      </c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4"/>
      <c r="AW83" s="119" t="s">
        <v>24</v>
      </c>
      <c r="AX83" s="223"/>
      <c r="AY83" s="223"/>
      <c r="AZ83" s="223"/>
      <c r="BA83" s="224"/>
      <c r="BB83" s="119"/>
      <c r="BC83" s="225"/>
    </row>
    <row r="84" spans="2:55" ht="18" customHeight="1">
      <c r="B84" s="116">
        <v>26</v>
      </c>
      <c r="C84" s="80"/>
      <c r="D84" s="100">
        <v>2</v>
      </c>
      <c r="E84" s="101"/>
      <c r="F84" s="101"/>
      <c r="G84" s="101"/>
      <c r="H84" s="101"/>
      <c r="I84" s="104">
        <f>I80</f>
        <v>0.5180555555555557</v>
      </c>
      <c r="J84" s="105"/>
      <c r="K84" s="105"/>
      <c r="L84" s="105"/>
      <c r="M84" s="105"/>
      <c r="N84" s="106"/>
      <c r="O84" s="87" t="str">
        <f>IF(ISBLANK($AZ$72)," ",IF($AW$72&lt;$AZ$72,$O$72,$AF$72))</f>
        <v> </v>
      </c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15" t="s">
        <v>23</v>
      </c>
      <c r="AF84" s="88" t="str">
        <f>IF(ISBLANK($AZ$76)," ",IF($AW$76&lt;$AZ$76,$O$76,$AF$76))</f>
        <v> </v>
      </c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9"/>
      <c r="AW84" s="90"/>
      <c r="AX84" s="91"/>
      <c r="AY84" s="91" t="s">
        <v>22</v>
      </c>
      <c r="AZ84" s="91"/>
      <c r="BA84" s="110"/>
      <c r="BB84" s="80"/>
      <c r="BC84" s="81"/>
    </row>
    <row r="85" spans="2:55" ht="12" customHeight="1" thickBot="1">
      <c r="B85" s="117"/>
      <c r="C85" s="82"/>
      <c r="D85" s="102"/>
      <c r="E85" s="103"/>
      <c r="F85" s="103"/>
      <c r="G85" s="103"/>
      <c r="H85" s="103"/>
      <c r="I85" s="107"/>
      <c r="J85" s="108"/>
      <c r="K85" s="108"/>
      <c r="L85" s="108"/>
      <c r="M85" s="108"/>
      <c r="N85" s="109"/>
      <c r="O85" s="84" t="s">
        <v>53</v>
      </c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16"/>
      <c r="AF85" s="85" t="s">
        <v>56</v>
      </c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6"/>
      <c r="AW85" s="92"/>
      <c r="AX85" s="93"/>
      <c r="AY85" s="93"/>
      <c r="AZ85" s="93"/>
      <c r="BA85" s="111"/>
      <c r="BB85" s="82"/>
      <c r="BC85" s="83"/>
    </row>
    <row r="86" spans="5:14" ht="3.75" customHeight="1" thickBot="1">
      <c r="E86" s="61"/>
      <c r="F86" s="61"/>
      <c r="G86" s="61"/>
      <c r="H86" s="61"/>
      <c r="I86" s="61"/>
      <c r="J86" s="61"/>
      <c r="K86" s="61"/>
      <c r="L86" s="61"/>
      <c r="M86" s="61"/>
      <c r="N86" s="61"/>
    </row>
    <row r="87" spans="2:55" ht="20.25" customHeight="1" thickBot="1">
      <c r="B87" s="221" t="s">
        <v>17</v>
      </c>
      <c r="C87" s="222"/>
      <c r="D87" s="119" t="s">
        <v>39</v>
      </c>
      <c r="E87" s="99"/>
      <c r="F87" s="99"/>
      <c r="G87" s="99"/>
      <c r="H87" s="99"/>
      <c r="I87" s="119" t="s">
        <v>20</v>
      </c>
      <c r="J87" s="99"/>
      <c r="K87" s="99"/>
      <c r="L87" s="99"/>
      <c r="M87" s="99"/>
      <c r="N87" s="118"/>
      <c r="O87" s="119" t="s">
        <v>37</v>
      </c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3"/>
      <c r="AT87" s="223"/>
      <c r="AU87" s="223"/>
      <c r="AV87" s="224"/>
      <c r="AW87" s="119" t="s">
        <v>24</v>
      </c>
      <c r="AX87" s="223"/>
      <c r="AY87" s="223"/>
      <c r="AZ87" s="223"/>
      <c r="BA87" s="224"/>
      <c r="BB87" s="119"/>
      <c r="BC87" s="225"/>
    </row>
    <row r="88" spans="2:55" ht="18" customHeight="1">
      <c r="B88" s="116">
        <v>27</v>
      </c>
      <c r="C88" s="80"/>
      <c r="D88" s="100">
        <v>1</v>
      </c>
      <c r="E88" s="101"/>
      <c r="F88" s="101"/>
      <c r="G88" s="101"/>
      <c r="H88" s="101"/>
      <c r="I88" s="104">
        <f>I$80+U$60*X$60+$AL$60</f>
        <v>0.5277777777777779</v>
      </c>
      <c r="J88" s="105"/>
      <c r="K88" s="105"/>
      <c r="L88" s="105"/>
      <c r="M88" s="105"/>
      <c r="N88" s="106"/>
      <c r="O88" s="87" t="str">
        <f>IF(ISBLANK($AZ$72)," ",IF($AW$72&gt;$AZ$72,$O$72,$AF$72))</f>
        <v> </v>
      </c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15" t="s">
        <v>23</v>
      </c>
      <c r="AF88" s="88" t="str">
        <f>IF(ISBLANK($AZ$76)," ",IF($AW$76&gt;$AZ$76,$O$76,$AF$76))</f>
        <v> </v>
      </c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9"/>
      <c r="AW88" s="90"/>
      <c r="AX88" s="91"/>
      <c r="AY88" s="91" t="s">
        <v>22</v>
      </c>
      <c r="AZ88" s="91"/>
      <c r="BA88" s="110"/>
      <c r="BB88" s="80"/>
      <c r="BC88" s="81"/>
    </row>
    <row r="89" spans="2:55" ht="12" customHeight="1" thickBot="1">
      <c r="B89" s="117"/>
      <c r="C89" s="82"/>
      <c r="D89" s="102"/>
      <c r="E89" s="103"/>
      <c r="F89" s="103"/>
      <c r="G89" s="103"/>
      <c r="H89" s="103"/>
      <c r="I89" s="107"/>
      <c r="J89" s="108"/>
      <c r="K89" s="108"/>
      <c r="L89" s="108"/>
      <c r="M89" s="108"/>
      <c r="N89" s="109"/>
      <c r="O89" s="84" t="s">
        <v>54</v>
      </c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16"/>
      <c r="AF89" s="85" t="s">
        <v>57</v>
      </c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6"/>
      <c r="AW89" s="92"/>
      <c r="AX89" s="93"/>
      <c r="AY89" s="93"/>
      <c r="AZ89" s="93"/>
      <c r="BA89" s="111"/>
      <c r="BB89" s="82"/>
      <c r="BC89" s="83"/>
    </row>
    <row r="91" spans="2:73" ht="12.75">
      <c r="B91" s="1" t="s">
        <v>55</v>
      </c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</row>
    <row r="92" ht="8.25" customHeight="1" thickBot="1"/>
    <row r="93" spans="9:48" ht="25.5" customHeight="1">
      <c r="I93" s="228" t="s">
        <v>10</v>
      </c>
      <c r="J93" s="229"/>
      <c r="K93" s="229"/>
      <c r="L93" s="17"/>
      <c r="M93" s="237" t="str">
        <f>IF(ISBLANK($AZ$88)," ",IF($AW$88&gt;$AZ$88,$O$88,IF($AZ$88&gt;$AW$88,$AF$88)))</f>
        <v> </v>
      </c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8"/>
    </row>
    <row r="94" spans="9:48" ht="25.5" customHeight="1">
      <c r="I94" s="114" t="s">
        <v>11</v>
      </c>
      <c r="J94" s="115"/>
      <c r="K94" s="115"/>
      <c r="L94" s="18"/>
      <c r="M94" s="226" t="str">
        <f>IF(ISBLANK($AZ$88)," ",IF($AW$88&lt;$AZ$88,$O$88,IF($AZ$88&lt;$AW$88,$AF$88)))</f>
        <v> </v>
      </c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7"/>
    </row>
    <row r="95" spans="9:48" ht="25.5" customHeight="1">
      <c r="I95" s="114" t="s">
        <v>12</v>
      </c>
      <c r="J95" s="115"/>
      <c r="K95" s="115"/>
      <c r="L95" s="18"/>
      <c r="M95" s="226" t="str">
        <f>IF(ISBLANK($AZ$84)," ",IF($AW$84&gt;$AZ$84,$O$84,IF($AZ$84&gt;$AW$84,$AF$84)))</f>
        <v> </v>
      </c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7"/>
    </row>
    <row r="96" spans="9:48" ht="25.5" customHeight="1">
      <c r="I96" s="114" t="s">
        <v>13</v>
      </c>
      <c r="J96" s="115"/>
      <c r="K96" s="115"/>
      <c r="L96" s="18"/>
      <c r="M96" s="226" t="str">
        <f>IF(ISBLANK($AZ$84)," ",IF($AW$84&lt;$AZ$84,$O$84,IF($AZ$84&lt;$AW$84,$AF$84)))</f>
        <v> </v>
      </c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  <c r="AV96" s="227"/>
    </row>
    <row r="97" spans="9:48" ht="25.5" customHeight="1">
      <c r="I97" s="114" t="s">
        <v>14</v>
      </c>
      <c r="J97" s="115"/>
      <c r="K97" s="115"/>
      <c r="L97" s="18"/>
      <c r="M97" s="226" t="str">
        <f>IF(ISBLANK($AZ$80)," ",IF($AW$80&gt;$AZ$80,$O$80,IF($AZ$80&gt;$AW$80,$AF$80)))</f>
        <v> </v>
      </c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7"/>
    </row>
    <row r="98" spans="9:48" ht="25.5" customHeight="1">
      <c r="I98" s="114" t="s">
        <v>40</v>
      </c>
      <c r="J98" s="115"/>
      <c r="K98" s="115"/>
      <c r="L98" s="18"/>
      <c r="M98" s="226" t="str">
        <f>IF(ISBLANK($AZ$80)," ",IF($AW$80&lt;$AZ$80,$O$80,IF($AZ$80&lt;$AW$80,$AF$80)))</f>
        <v> </v>
      </c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7"/>
    </row>
    <row r="99" spans="9:48" ht="25.5" customHeight="1">
      <c r="I99" s="114" t="s">
        <v>41</v>
      </c>
      <c r="J99" s="115"/>
      <c r="K99" s="115"/>
      <c r="L99" s="18"/>
      <c r="M99" s="226" t="str">
        <f>IF(ISBLANK($AZ$68)," ",IF($AW$68&gt;$AZ$68,$O$68,IF($AZ$68&gt;$AW$68,$AF$68)))</f>
        <v> </v>
      </c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7"/>
    </row>
    <row r="100" spans="9:48" ht="25.5" customHeight="1">
      <c r="I100" s="114" t="s">
        <v>42</v>
      </c>
      <c r="J100" s="115"/>
      <c r="K100" s="115"/>
      <c r="L100" s="18"/>
      <c r="M100" s="226" t="str">
        <f>IF(ISBLANK($AZ$68)," ",IF($AW$68&lt;$AZ$68,$O$68,IF($AZ$68&lt;$AW$68,$AF$68)))</f>
        <v> </v>
      </c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7"/>
    </row>
    <row r="101" spans="9:48" ht="25.5" customHeight="1">
      <c r="I101" s="114" t="s">
        <v>43</v>
      </c>
      <c r="J101" s="115"/>
      <c r="K101" s="115"/>
      <c r="L101" s="18"/>
      <c r="M101" s="226" t="str">
        <f>IF(ISBLANK($AZ$64)," ",IF($AW$64&gt;$AZ$64,$O$64,IF($AZ$64&gt;$AW$64,$AF$64)))</f>
        <v> </v>
      </c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7"/>
    </row>
    <row r="102" spans="9:48" ht="25.5" customHeight="1" thickBot="1">
      <c r="I102" s="233" t="s">
        <v>44</v>
      </c>
      <c r="J102" s="234"/>
      <c r="K102" s="234"/>
      <c r="L102" s="19"/>
      <c r="M102" s="235" t="str">
        <f>IF(ISBLANK($AZ$64)," ",IF($AW$64&lt;$AZ$64,$O$64,IF($AZ$64&lt;$AW$64,$AF$64)))</f>
        <v> </v>
      </c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5"/>
      <c r="AL102" s="235"/>
      <c r="AM102" s="235"/>
      <c r="AN102" s="235"/>
      <c r="AO102" s="235"/>
      <c r="AP102" s="235"/>
      <c r="AQ102" s="235"/>
      <c r="AR102" s="235"/>
      <c r="AS102" s="235"/>
      <c r="AT102" s="235"/>
      <c r="AU102" s="235"/>
      <c r="AV102" s="236"/>
    </row>
  </sheetData>
  <sheetProtection/>
  <mergeCells count="432">
    <mergeCell ref="I99:K99"/>
    <mergeCell ref="M99:AV99"/>
    <mergeCell ref="M95:AV95"/>
    <mergeCell ref="M96:AV96"/>
    <mergeCell ref="M93:AV93"/>
    <mergeCell ref="I79:N79"/>
    <mergeCell ref="I83:N83"/>
    <mergeCell ref="I98:K98"/>
    <mergeCell ref="I97:K97"/>
    <mergeCell ref="M97:AV97"/>
    <mergeCell ref="B57:BC57"/>
    <mergeCell ref="D68:H69"/>
    <mergeCell ref="D79:H79"/>
    <mergeCell ref="I100:K100"/>
    <mergeCell ref="M100:AV100"/>
    <mergeCell ref="I102:K102"/>
    <mergeCell ref="M102:AV102"/>
    <mergeCell ref="I101:K101"/>
    <mergeCell ref="M101:AV101"/>
    <mergeCell ref="M98:AV98"/>
    <mergeCell ref="D16:Z16"/>
    <mergeCell ref="D17:Z17"/>
    <mergeCell ref="D18:Z18"/>
    <mergeCell ref="D19:Z19"/>
    <mergeCell ref="AF88:AV88"/>
    <mergeCell ref="AF89:AV89"/>
    <mergeCell ref="O85:AD85"/>
    <mergeCell ref="AF85:AV85"/>
    <mergeCell ref="X52:Z52"/>
    <mergeCell ref="AE51:AF51"/>
    <mergeCell ref="BB87:BC87"/>
    <mergeCell ref="AW88:AX89"/>
    <mergeCell ref="AY88:AY89"/>
    <mergeCell ref="AZ88:BA89"/>
    <mergeCell ref="BB88:BC89"/>
    <mergeCell ref="AW87:BA87"/>
    <mergeCell ref="B87:C87"/>
    <mergeCell ref="O87:AV87"/>
    <mergeCell ref="I87:N87"/>
    <mergeCell ref="I94:K94"/>
    <mergeCell ref="O89:AD89"/>
    <mergeCell ref="I88:N89"/>
    <mergeCell ref="D88:H89"/>
    <mergeCell ref="M94:AV94"/>
    <mergeCell ref="I93:K93"/>
    <mergeCell ref="O88:AD88"/>
    <mergeCell ref="AW83:BA83"/>
    <mergeCell ref="BB83:BC83"/>
    <mergeCell ref="B84:C85"/>
    <mergeCell ref="O84:AD84"/>
    <mergeCell ref="AF84:AV84"/>
    <mergeCell ref="AW84:AX85"/>
    <mergeCell ref="AY84:AY85"/>
    <mergeCell ref="AZ84:BA85"/>
    <mergeCell ref="BB84:BC85"/>
    <mergeCell ref="D84:H85"/>
    <mergeCell ref="B79:C79"/>
    <mergeCell ref="AF81:AV81"/>
    <mergeCell ref="B83:C83"/>
    <mergeCell ref="O83:AV83"/>
    <mergeCell ref="D80:H81"/>
    <mergeCell ref="D83:H83"/>
    <mergeCell ref="I80:N81"/>
    <mergeCell ref="B80:C81"/>
    <mergeCell ref="O79:AV79"/>
    <mergeCell ref="AY80:AY81"/>
    <mergeCell ref="AZ80:BA81"/>
    <mergeCell ref="BB80:BC81"/>
    <mergeCell ref="O81:AD81"/>
    <mergeCell ref="O80:AD80"/>
    <mergeCell ref="AF80:AV80"/>
    <mergeCell ref="AW80:AX81"/>
    <mergeCell ref="A4:AP4"/>
    <mergeCell ref="B56:BC56"/>
    <mergeCell ref="V53:W53"/>
    <mergeCell ref="X53:Z53"/>
    <mergeCell ref="V51:W51"/>
    <mergeCell ref="X51:Z51"/>
    <mergeCell ref="D20:Z20"/>
    <mergeCell ref="AG16:BC16"/>
    <mergeCell ref="AG17:BC17"/>
    <mergeCell ref="AY53:AZ53"/>
    <mergeCell ref="AW79:BA79"/>
    <mergeCell ref="BB79:BC79"/>
    <mergeCell ref="AV53:AW53"/>
    <mergeCell ref="X60:AB60"/>
    <mergeCell ref="AL60:AP60"/>
    <mergeCell ref="AS53:AU53"/>
    <mergeCell ref="AE53:AF53"/>
    <mergeCell ref="AG53:AR53"/>
    <mergeCell ref="O67:AV67"/>
    <mergeCell ref="O64:AD64"/>
    <mergeCell ref="B53:C53"/>
    <mergeCell ref="D53:O53"/>
    <mergeCell ref="P53:R53"/>
    <mergeCell ref="S53:T53"/>
    <mergeCell ref="BA53:BC53"/>
    <mergeCell ref="BA52:BC52"/>
    <mergeCell ref="AG51:AR51"/>
    <mergeCell ref="AE52:AF52"/>
    <mergeCell ref="AG52:AR52"/>
    <mergeCell ref="B51:C51"/>
    <mergeCell ref="D51:O51"/>
    <mergeCell ref="P51:R51"/>
    <mergeCell ref="S51:T51"/>
    <mergeCell ref="B52:C52"/>
    <mergeCell ref="D52:O52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X48:Z48"/>
    <mergeCell ref="AE49:AF49"/>
    <mergeCell ref="AG49:AR49"/>
    <mergeCell ref="S49:T49"/>
    <mergeCell ref="H60:L60"/>
    <mergeCell ref="V49:W49"/>
    <mergeCell ref="P52:R52"/>
    <mergeCell ref="S52:T52"/>
    <mergeCell ref="V52:W52"/>
    <mergeCell ref="U60:V60"/>
    <mergeCell ref="AE50:AF50"/>
    <mergeCell ref="AG50:AR50"/>
    <mergeCell ref="D44:F44"/>
    <mergeCell ref="G44:I44"/>
    <mergeCell ref="J44:N44"/>
    <mergeCell ref="O44:AD44"/>
    <mergeCell ref="AF44:AV44"/>
    <mergeCell ref="B48:O48"/>
    <mergeCell ref="P48:R48"/>
    <mergeCell ref="S48:W48"/>
    <mergeCell ref="AW44:AX44"/>
    <mergeCell ref="AZ44:BA44"/>
    <mergeCell ref="BB44:BC44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J35:N35"/>
    <mergeCell ref="O35:AD35"/>
    <mergeCell ref="AF35:AV35"/>
    <mergeCell ref="AW35:AX35"/>
    <mergeCell ref="AZ37:BA37"/>
    <mergeCell ref="BB37:BC37"/>
    <mergeCell ref="J36:N36"/>
    <mergeCell ref="O36:AD36"/>
    <mergeCell ref="AF36:AV36"/>
    <mergeCell ref="AW36:AX36"/>
    <mergeCell ref="AZ35:BA35"/>
    <mergeCell ref="BB35:BC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D32:F32"/>
    <mergeCell ref="G32:I32"/>
    <mergeCell ref="J32:N32"/>
    <mergeCell ref="O32:AD32"/>
    <mergeCell ref="AZ34:BA34"/>
    <mergeCell ref="BB34:BC34"/>
    <mergeCell ref="AZ32:BA32"/>
    <mergeCell ref="BB32:BC32"/>
    <mergeCell ref="AF32:AV32"/>
    <mergeCell ref="AW32:AX32"/>
    <mergeCell ref="AF33:AV33"/>
    <mergeCell ref="AW33:AX33"/>
    <mergeCell ref="J31:N31"/>
    <mergeCell ref="O31:AD31"/>
    <mergeCell ref="J33:N33"/>
    <mergeCell ref="O33:AD33"/>
    <mergeCell ref="AW30:AX30"/>
    <mergeCell ref="AZ31:BA31"/>
    <mergeCell ref="BB31:BC31"/>
    <mergeCell ref="BB30:BC30"/>
    <mergeCell ref="J30:N30"/>
    <mergeCell ref="O30:AD30"/>
    <mergeCell ref="AF31:AV31"/>
    <mergeCell ref="AW31:AX31"/>
    <mergeCell ref="J29:N29"/>
    <mergeCell ref="O29:AD29"/>
    <mergeCell ref="AF29:AV29"/>
    <mergeCell ref="AW29:AX29"/>
    <mergeCell ref="D28:F28"/>
    <mergeCell ref="G28:I28"/>
    <mergeCell ref="J28:N28"/>
    <mergeCell ref="O28:AD28"/>
    <mergeCell ref="AF28:AV28"/>
    <mergeCell ref="B43:C43"/>
    <mergeCell ref="B44:C44"/>
    <mergeCell ref="D33:F33"/>
    <mergeCell ref="G33:I33"/>
    <mergeCell ref="B35:C35"/>
    <mergeCell ref="B36:C36"/>
    <mergeCell ref="D35:F35"/>
    <mergeCell ref="G35:I35"/>
    <mergeCell ref="D36:F36"/>
    <mergeCell ref="G36:I36"/>
    <mergeCell ref="D26:F26"/>
    <mergeCell ref="G26:I26"/>
    <mergeCell ref="D29:F29"/>
    <mergeCell ref="G29:I29"/>
    <mergeCell ref="D31:F31"/>
    <mergeCell ref="G31:I31"/>
    <mergeCell ref="D30:F30"/>
    <mergeCell ref="G30:I30"/>
    <mergeCell ref="B37:C37"/>
    <mergeCell ref="B38:C38"/>
    <mergeCell ref="B39:C39"/>
    <mergeCell ref="B40:C40"/>
    <mergeCell ref="B41:C41"/>
    <mergeCell ref="B42:C42"/>
    <mergeCell ref="B32:C32"/>
    <mergeCell ref="B33:C33"/>
    <mergeCell ref="B34:C34"/>
    <mergeCell ref="B27:C27"/>
    <mergeCell ref="B28:C28"/>
    <mergeCell ref="B29:C29"/>
    <mergeCell ref="B30:C30"/>
    <mergeCell ref="B31:C31"/>
    <mergeCell ref="J27:N27"/>
    <mergeCell ref="BB27:BC27"/>
    <mergeCell ref="D27:F27"/>
    <mergeCell ref="G27:I27"/>
    <mergeCell ref="O27:AD27"/>
    <mergeCell ref="AF27:AV27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O25:AD25"/>
    <mergeCell ref="B20:C20"/>
    <mergeCell ref="B16:C16"/>
    <mergeCell ref="AE16:AF16"/>
    <mergeCell ref="B17:C17"/>
    <mergeCell ref="B18:C18"/>
    <mergeCell ref="B19:C19"/>
    <mergeCell ref="AE19:AF19"/>
    <mergeCell ref="AE20:AF20"/>
    <mergeCell ref="AE17:AF17"/>
    <mergeCell ref="AE18:AF18"/>
    <mergeCell ref="M6:T6"/>
    <mergeCell ref="Y6:AF6"/>
    <mergeCell ref="B8:AM8"/>
    <mergeCell ref="X10:AB10"/>
    <mergeCell ref="H10:L10"/>
    <mergeCell ref="AL10:AP10"/>
    <mergeCell ref="U10:V10"/>
    <mergeCell ref="B26:C26"/>
    <mergeCell ref="O26:AD26"/>
    <mergeCell ref="AF26:AV26"/>
    <mergeCell ref="J26:N26"/>
    <mergeCell ref="BA48:BC48"/>
    <mergeCell ref="BB25:BC25"/>
    <mergeCell ref="AW25:AX25"/>
    <mergeCell ref="AZ25:BA25"/>
    <mergeCell ref="AW26:AX26"/>
    <mergeCell ref="AZ26:BA26"/>
    <mergeCell ref="AG19:BC19"/>
    <mergeCell ref="AG18:BC18"/>
    <mergeCell ref="AG20:BC20"/>
    <mergeCell ref="AF25:AV25"/>
    <mergeCell ref="AW28:AX28"/>
    <mergeCell ref="AW27:AX27"/>
    <mergeCell ref="AZ27:BA27"/>
    <mergeCell ref="AV49:AW49"/>
    <mergeCell ref="AZ28:BA28"/>
    <mergeCell ref="BB28:BC28"/>
    <mergeCell ref="AZ30:BA30"/>
    <mergeCell ref="AE48:AR48"/>
    <mergeCell ref="AS48:AU48"/>
    <mergeCell ref="AV48:AZ48"/>
    <mergeCell ref="AZ29:BA29"/>
    <mergeCell ref="BB29:BC29"/>
    <mergeCell ref="AF30:AV30"/>
    <mergeCell ref="AV50:AW50"/>
    <mergeCell ref="AY49:AZ49"/>
    <mergeCell ref="BA49:BC49"/>
    <mergeCell ref="AY50:AZ50"/>
    <mergeCell ref="B15:Z15"/>
    <mergeCell ref="AE15:BC15"/>
    <mergeCell ref="B25:C25"/>
    <mergeCell ref="D25:F25"/>
    <mergeCell ref="BB26:BC26"/>
    <mergeCell ref="AS49:AU49"/>
    <mergeCell ref="B63:C63"/>
    <mergeCell ref="BA50:BC50"/>
    <mergeCell ref="AS52:AU52"/>
    <mergeCell ref="AV52:AW52"/>
    <mergeCell ref="AS51:AU51"/>
    <mergeCell ref="AV51:AW51"/>
    <mergeCell ref="AY52:AZ52"/>
    <mergeCell ref="AY51:AZ51"/>
    <mergeCell ref="BA51:BC51"/>
    <mergeCell ref="AS50:AU50"/>
    <mergeCell ref="I71:N71"/>
    <mergeCell ref="B68:C69"/>
    <mergeCell ref="D64:H65"/>
    <mergeCell ref="D71:H71"/>
    <mergeCell ref="I68:N69"/>
    <mergeCell ref="I67:N67"/>
    <mergeCell ref="D67:H67"/>
    <mergeCell ref="B67:C67"/>
    <mergeCell ref="B64:C65"/>
    <mergeCell ref="I64:N65"/>
    <mergeCell ref="AW63:BA63"/>
    <mergeCell ref="BB63:BC63"/>
    <mergeCell ref="BB68:BC69"/>
    <mergeCell ref="BB67:BC67"/>
    <mergeCell ref="AZ64:BA65"/>
    <mergeCell ref="BB64:BC65"/>
    <mergeCell ref="AW64:AX65"/>
    <mergeCell ref="AY64:AY65"/>
    <mergeCell ref="AY68:AY69"/>
    <mergeCell ref="AW67:BA67"/>
    <mergeCell ref="O63:AV63"/>
    <mergeCell ref="I63:N63"/>
    <mergeCell ref="D63:H63"/>
    <mergeCell ref="O69:AD69"/>
    <mergeCell ref="AF69:AV69"/>
    <mergeCell ref="O68:AD68"/>
    <mergeCell ref="AF68:AV68"/>
    <mergeCell ref="AF64:AV64"/>
    <mergeCell ref="O65:AD65"/>
    <mergeCell ref="AF65:AV65"/>
    <mergeCell ref="BB71:BC71"/>
    <mergeCell ref="BB72:BC73"/>
    <mergeCell ref="AW75:BA75"/>
    <mergeCell ref="BB75:BC75"/>
    <mergeCell ref="AW72:AX73"/>
    <mergeCell ref="AY72:AY73"/>
    <mergeCell ref="AZ72:BA73"/>
    <mergeCell ref="I84:N85"/>
    <mergeCell ref="B88:C89"/>
    <mergeCell ref="AW68:AX69"/>
    <mergeCell ref="AW71:BA71"/>
    <mergeCell ref="AZ68:BA69"/>
    <mergeCell ref="O71:AV71"/>
    <mergeCell ref="O72:AD72"/>
    <mergeCell ref="AF72:AV72"/>
    <mergeCell ref="O73:AD73"/>
    <mergeCell ref="AF73:AV73"/>
    <mergeCell ref="A2:AP3"/>
    <mergeCell ref="A5:AP5"/>
    <mergeCell ref="I95:K95"/>
    <mergeCell ref="I96:K96"/>
    <mergeCell ref="B71:C71"/>
    <mergeCell ref="B72:C73"/>
    <mergeCell ref="B76:C77"/>
    <mergeCell ref="I75:N75"/>
    <mergeCell ref="I76:N77"/>
    <mergeCell ref="D87:H87"/>
    <mergeCell ref="B75:C75"/>
    <mergeCell ref="O75:AV75"/>
    <mergeCell ref="D75:H75"/>
    <mergeCell ref="D72:H73"/>
    <mergeCell ref="I72:N73"/>
    <mergeCell ref="AZ76:BA77"/>
    <mergeCell ref="D76:H77"/>
    <mergeCell ref="BB76:BC77"/>
    <mergeCell ref="O77:AD77"/>
    <mergeCell ref="AF77:AV77"/>
    <mergeCell ref="O76:AD76"/>
    <mergeCell ref="AF76:AV76"/>
    <mergeCell ref="AW76:AX77"/>
    <mergeCell ref="AY76:AY77"/>
  </mergeCells>
  <printOptions/>
  <pageMargins left="0.3937007874015748" right="0.3937007874015748" top="0.3937007874015748" bottom="0.3937007874015748" header="0" footer="0"/>
  <pageSetup fitToHeight="2" horizontalDpi="300" verticalDpi="300" orientation="portrait" paperSize="9" scale="90" r:id="rId4"/>
  <headerFooter alignWithMargins="0">
    <oddFooter xml:space="preserve">&amp;C                                  &amp;F&amp;R&amp;P von &amp;N </oddFooter>
  </headerFooter>
  <rowBreaks count="1" manualBreakCount="1">
    <brk id="54" max="255" man="1"/>
  </rowBreaks>
  <drawing r:id="rId3"/>
  <legacyDrawing r:id="rId2"/>
  <oleObjects>
    <oleObject progId="Designer" shapeId="478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Bungartz</dc:creator>
  <cp:keywords/>
  <dc:description/>
  <cp:lastModifiedBy>Raschka</cp:lastModifiedBy>
  <cp:lastPrinted>2015-08-23T11:59:58Z</cp:lastPrinted>
  <dcterms:created xsi:type="dcterms:W3CDTF">2002-02-21T07:48:38Z</dcterms:created>
  <dcterms:modified xsi:type="dcterms:W3CDTF">2015-09-06T20:04:14Z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